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olim\Desktop\Rozpočty 2024\Fryš - SÚS Žamberk\"/>
    </mc:Choice>
  </mc:AlternateContent>
  <bookViews>
    <workbookView xWindow="0" yWindow="0" windowWidth="0" windowHeight="0"/>
  </bookViews>
  <sheets>
    <sheet name="Rekapitulace stavby" sheetId="1" r:id="rId1"/>
    <sheet name="06_24 - Výměna zastřešen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'06_24 - Výměna zastřešení...'!$C$123:$K$289</definedName>
    <definedName name="_xlnm.Print_Area" localSheetId="1">'06_24 - Výměna zastřešení...'!$C$4:$J$76,'06_24 - Výměna zastřešení...'!$C$82:$J$107,'06_24 - Výměna zastřešení...'!$C$113:$J$289</definedName>
    <definedName name="_xlnm.Print_Titles" localSheetId="1">'06_24 - Výměna zastřešení...'!$123:$123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76"/>
  <c r="BH276"/>
  <c r="BG276"/>
  <c r="BF276"/>
  <c r="T276"/>
  <c r="R276"/>
  <c r="P276"/>
  <c r="BI270"/>
  <c r="BH270"/>
  <c r="BG270"/>
  <c r="BF270"/>
  <c r="T270"/>
  <c r="T269"/>
  <c r="R270"/>
  <c r="R269"/>
  <c r="P270"/>
  <c r="P269"/>
  <c r="BI264"/>
  <c r="BH264"/>
  <c r="BG264"/>
  <c r="BF264"/>
  <c r="T264"/>
  <c r="T263"/>
  <c r="R264"/>
  <c r="R263"/>
  <c r="P264"/>
  <c r="P263"/>
  <c r="BI261"/>
  <c r="BH261"/>
  <c r="BG261"/>
  <c r="BF261"/>
  <c r="T261"/>
  <c r="R261"/>
  <c r="P261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6"/>
  <c r="BH196"/>
  <c r="BG196"/>
  <c r="BF196"/>
  <c r="T196"/>
  <c r="R196"/>
  <c r="P196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F120"/>
  <c r="F118"/>
  <c r="E116"/>
  <c r="F89"/>
  <c r="F87"/>
  <c r="E85"/>
  <c r="J22"/>
  <c r="E22"/>
  <c r="J121"/>
  <c r="J21"/>
  <c r="J19"/>
  <c r="E19"/>
  <c r="J89"/>
  <c r="J18"/>
  <c r="J16"/>
  <c r="E16"/>
  <c r="F121"/>
  <c r="J15"/>
  <c r="J10"/>
  <c r="J118"/>
  <c i="1" r="L90"/>
  <c r="AM90"/>
  <c r="AM89"/>
  <c r="L89"/>
  <c r="AM87"/>
  <c r="L87"/>
  <c r="L85"/>
  <c r="L84"/>
  <c i="2" r="BK249"/>
  <c r="J228"/>
  <c r="J203"/>
  <c r="BK164"/>
  <c r="BK148"/>
  <c r="J249"/>
  <c r="BK228"/>
  <c r="BK214"/>
  <c r="J185"/>
  <c r="BK166"/>
  <c r="BK144"/>
  <c r="J287"/>
  <c r="J270"/>
  <c r="BK239"/>
  <c r="J220"/>
  <c r="BK187"/>
  <c r="BK158"/>
  <c r="J134"/>
  <c r="BK287"/>
  <c r="BK270"/>
  <c r="J232"/>
  <c r="BK196"/>
  <c r="BK159"/>
  <c r="BK155"/>
  <c r="J148"/>
  <c r="BK127"/>
  <c r="J251"/>
  <c r="J224"/>
  <c r="BK211"/>
  <c r="J183"/>
  <c r="BK154"/>
  <c r="BK134"/>
  <c r="BK245"/>
  <c r="BK218"/>
  <c r="J211"/>
  <c r="J171"/>
  <c r="J159"/>
  <c r="J139"/>
  <c r="J289"/>
  <c r="J276"/>
  <c r="BK261"/>
  <c r="BK237"/>
  <c r="J214"/>
  <c r="J166"/>
  <c r="BK137"/>
  <c r="J127"/>
  <c r="BK283"/>
  <c r="BK235"/>
  <c r="BK203"/>
  <c r="BK171"/>
  <c r="J157"/>
  <c r="J154"/>
  <c r="BK131"/>
  <c r="J259"/>
  <c r="BK243"/>
  <c r="BK220"/>
  <c r="BK207"/>
  <c r="BK175"/>
  <c r="J155"/>
  <c r="BK254"/>
  <c r="J243"/>
  <c r="BK224"/>
  <c r="J196"/>
  <c r="BK183"/>
  <c r="J164"/>
  <c r="J137"/>
  <c r="J285"/>
  <c r="BK264"/>
  <c r="J254"/>
  <c r="BK232"/>
  <c r="BK185"/>
  <c r="J144"/>
  <c i="1" r="AS94"/>
  <c i="2" r="BK276"/>
  <c r="J261"/>
  <c r="J218"/>
  <c r="BK168"/>
  <c r="J141"/>
  <c r="BK139"/>
  <c r="J245"/>
  <c r="J237"/>
  <c r="J216"/>
  <c r="BK189"/>
  <c r="BK157"/>
  <c r="BK141"/>
  <c r="BK251"/>
  <c r="J239"/>
  <c r="BK216"/>
  <c r="J187"/>
  <c r="J168"/>
  <c r="J150"/>
  <c r="BK289"/>
  <c r="J283"/>
  <c r="BK259"/>
  <c r="J235"/>
  <c r="J189"/>
  <c r="BK150"/>
  <c r="J131"/>
  <c r="BK285"/>
  <c r="J264"/>
  <c r="J207"/>
  <c r="J175"/>
  <c r="J158"/>
  <c l="1" r="T126"/>
  <c r="T136"/>
  <c r="P153"/>
  <c r="R170"/>
  <c r="R213"/>
  <c r="P234"/>
  <c r="R126"/>
  <c r="P136"/>
  <c r="R153"/>
  <c r="P170"/>
  <c r="P213"/>
  <c r="T234"/>
  <c r="BK126"/>
  <c r="J126"/>
  <c r="J96"/>
  <c r="BK136"/>
  <c r="J136"/>
  <c r="J97"/>
  <c r="BK153"/>
  <c r="J153"/>
  <c r="J99"/>
  <c r="BK170"/>
  <c r="J170"/>
  <c r="J100"/>
  <c r="BK213"/>
  <c r="J213"/>
  <c r="J101"/>
  <c r="BK234"/>
  <c r="J234"/>
  <c r="J102"/>
  <c r="BK253"/>
  <c r="J253"/>
  <c r="J103"/>
  <c r="R253"/>
  <c r="BK275"/>
  <c r="J275"/>
  <c r="J106"/>
  <c r="R275"/>
  <c r="P126"/>
  <c r="P125"/>
  <c r="R136"/>
  <c r="T153"/>
  <c r="T170"/>
  <c r="T213"/>
  <c r="R234"/>
  <c r="P253"/>
  <c r="T253"/>
  <c r="P275"/>
  <c r="T275"/>
  <c r="BK263"/>
  <c r="J263"/>
  <c r="J104"/>
  <c r="BK269"/>
  <c r="J269"/>
  <c r="J105"/>
  <c r="F90"/>
  <c r="BE131"/>
  <c r="BE134"/>
  <c r="BE139"/>
  <c r="BE141"/>
  <c r="BE148"/>
  <c r="BE157"/>
  <c r="BE164"/>
  <c r="BE166"/>
  <c r="BE183"/>
  <c r="BE185"/>
  <c r="BE189"/>
  <c r="BE207"/>
  <c r="BE211"/>
  <c r="BE218"/>
  <c r="BE220"/>
  <c r="BE224"/>
  <c r="BE251"/>
  <c r="BE261"/>
  <c r="BE283"/>
  <c r="BE285"/>
  <c r="J120"/>
  <c r="BE168"/>
  <c r="BE175"/>
  <c r="BE187"/>
  <c r="BE196"/>
  <c r="BE214"/>
  <c r="BE245"/>
  <c r="BE249"/>
  <c r="BE259"/>
  <c r="BE264"/>
  <c r="BE270"/>
  <c r="BE276"/>
  <c r="BE287"/>
  <c r="BE289"/>
  <c r="J87"/>
  <c r="J90"/>
  <c r="BE127"/>
  <c r="BE137"/>
  <c r="BE150"/>
  <c r="BE154"/>
  <c r="BE155"/>
  <c r="BE203"/>
  <c r="BE235"/>
  <c r="BE239"/>
  <c r="BE243"/>
  <c r="BE144"/>
  <c r="BE158"/>
  <c r="BE159"/>
  <c r="BE171"/>
  <c r="BE216"/>
  <c r="BE228"/>
  <c r="BE232"/>
  <c r="BE237"/>
  <c r="BE254"/>
  <c r="J32"/>
  <c i="1" r="AW95"/>
  <c i="2" r="F32"/>
  <c i="1" r="BA95"/>
  <c r="BA94"/>
  <c r="W30"/>
  <c i="2" r="F34"/>
  <c i="1" r="BC95"/>
  <c r="BC94"/>
  <c r="AY94"/>
  <c i="2" r="F35"/>
  <c i="1" r="BD95"/>
  <c r="BD94"/>
  <c r="W33"/>
  <c i="2" r="F33"/>
  <c i="1" r="BB95"/>
  <c r="BB94"/>
  <c r="W31"/>
  <c i="2" l="1" r="R125"/>
  <c r="T152"/>
  <c r="P152"/>
  <c r="P124"/>
  <c i="1" r="AU95"/>
  <c i="2" r="R152"/>
  <c r="T125"/>
  <c r="T124"/>
  <c r="BK125"/>
  <c r="BK152"/>
  <c r="J152"/>
  <c r="J98"/>
  <c i="1" r="AW94"/>
  <c r="AK30"/>
  <c r="W32"/>
  <c i="2" r="F31"/>
  <c i="1" r="AZ95"/>
  <c r="AZ94"/>
  <c r="W29"/>
  <c r="AX94"/>
  <c i="2" r="J31"/>
  <c i="1" r="AV95"/>
  <c r="AT95"/>
  <c r="AU94"/>
  <c i="2" l="1" r="BK124"/>
  <c r="J124"/>
  <c r="R124"/>
  <c r="J125"/>
  <c r="J95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<sst xmlns="http://schemas.openxmlformats.org/spreadsheetml/2006/main">
  <si>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</si>
  <si>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</si>
  <si>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</si>
  <si>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</si>
  <si>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</si>
  <si>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{2970ccff-9d56-42e7-8ba2-919c284acfe5}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</si>
  <si>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</si>
  <si>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</si>
  <si>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</si>
  <si>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</si>
  <si>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</si>
  <si>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</si>
  <si>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</si>
  <si>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</si>
  <si>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06_24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</si>
  <si>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</si>
  <si>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</si>
  <si>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zastřešení mycí rampy v areálu SÚS Žamberk</t>
  </si>
  <si>
    <t>KSO:</t>
  </si>
  <si>
    <t>CC-CZ:</t>
  </si>
  <si>
    <t>Místo:</t>
  </si>
  <si>
    <t xml:space="preserve"> </t>
  </si>
  <si>
    <t>Datum:</t>
  </si>
  <si>
    <t>12. 6. 2024</t>
  </si>
  <si>
    <t>Zadavatel:</t>
  </si>
  <si>
    <t>IČ:</t>
  </si>
  <si>
    <t>Správa a údržba silnic Pardubického kraje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</si>
  <si>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</si>
  <si>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</si>
  <si>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</si>
  <si>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</si>
  <si>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</si>
  <si>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</si>
  <si>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</si>
  <si>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</si>
  <si>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</si>
  <si>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</si>
  <si>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</si>
  <si>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</si>
  <si>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</si>
  <si>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</si>
  <si>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</si>
  <si>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</si>
  <si>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</si>
  <si>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</si>
  <si>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</si>
  <si>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</si>
  <si>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</si>
  <si>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</si>
  <si>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</si>
  <si>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</si>
  <si>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</si>
  <si>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</si>
  <si>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</si>
  <si>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</si>
  <si>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</si>
  <si>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</si>
  <si>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</si>
  <si>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</si>
  <si>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</si>
  <si>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</si>
  <si>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</si>
  <si>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</si>
  <si>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</si>
  <si>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</si>
  <si>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</si>
  <si>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</si>
  <si>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</si>
  <si>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</si>
  <si>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</si>
  <si>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</si>
  <si>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</si>
  <si>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</si>
  <si>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</si>
  <si>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</si>
  <si>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</si>
  <si>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</si>
  <si>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</si>
  <si>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</si>
  <si>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</si>
  <si>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</si>
  <si>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</si>
  <si>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</si>
  <si>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</si>
  <si>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</si>
  <si>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</si>
  <si>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</si>
  <si>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</si>
  <si>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</si>
  <si>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</si>
  <si>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</si>
  <si>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</si>
  <si>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</si>
  <si>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</si>
  <si>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</si>
  <si>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</si>
  <si>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</si>
  <si>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</si>
  <si>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787 - Dokončovací práce - zasklívání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</si>
  <si>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</si>
  <si>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</si>
  <si>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</si>
  <si>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</si>
  <si>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</si>
  <si>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</si>
  <si>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</si>
  <si>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</si>
  <si>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</si>
  <si>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</si>
  <si>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</si>
  <si>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</si>
  <si>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</si>
  <si>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</si>
  <si>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</si>
  <si>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</si>
  <si>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</si>
  <si>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</si>
  <si>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</si>
  <si>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</si>
  <si>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943211111</t>
  </si>
  <si>
    <t>Montáž lešení prostorového rámového lehkého s podlahami zatížení do 200 kg/m2 v do 10 m</t>
  </si>
  <si>
    <t>m3</t>
  </si>
  <si>
    <t>4</t>
  </si>
  <si>
    <t>-221801247</t>
  </si>
  <si>
    <t>Online PSC</t>
  </si>
  <si>
    <t>https://podminky.urs.cz/item/CS_URS_2024_01/943211111</t>
  </si>
  <si>
    <t>VV</t>
  </si>
  <si>
    <t>20,0*10,0*6,0</t>
  </si>
  <si>
    <t>Součet</t>
  </si>
  <si>
    <t>943211211</t>
  </si>
  <si>
    <t>Příplatek k lešení prostorovému rámovému lehkému s podlahami do 200 kg/m2 v do 10 m za každý den použití</t>
  </si>
  <si>
    <t>-86638494</t>
  </si>
  <si>
    <t>https://podminky.urs.cz/item/CS_URS_2024_01/943211211</t>
  </si>
  <si>
    <t>1200*60 'Přepočtené koeficientem množství</t>
  </si>
  <si>
    <t>3</t>
  </si>
  <si>
    <t>943211811</t>
  </si>
  <si>
    <t>Demontáž lešení prostorového rámového lehkého s podlahami zatížení do 200 kg/m2 v do 10 m</t>
  </si>
  <si>
    <t>-1387023194</t>
  </si>
  <si>
    <t>https://podminky.urs.cz/item/CS_URS_2024_01/943211811</t>
  </si>
  <si>
    <t>997</t>
  </si>
  <si>
    <t>Přesun sutě</t>
  </si>
  <si>
    <t>997013113</t>
  </si>
  <si>
    <t>Vnitrostaveništní doprava suti a vybouraných hmot pro budovy v přes 9 do 12 m</t>
  </si>
  <si>
    <t>t</t>
  </si>
  <si>
    <t>2113147205</t>
  </si>
  <si>
    <t>https://podminky.urs.cz/item/CS_URS_2024_01/997013113</t>
  </si>
  <si>
    <t>5</t>
  </si>
  <si>
    <t>997013501</t>
  </si>
  <si>
    <t>Odvoz suti a vybouraných hmot na skládku nebo meziskládku do 1 km se složením</t>
  </si>
  <si>
    <t>911685413</t>
  </si>
  <si>
    <t>https://podminky.urs.cz/item/CS_URS_2024_01/997013501</t>
  </si>
  <si>
    <t>6</t>
  </si>
  <si>
    <t>997013509</t>
  </si>
  <si>
    <t>Příplatek k odvozu suti a vybouraných hmot na skládku ZKD 1 km přes 1 km</t>
  </si>
  <si>
    <t>-1840649860</t>
  </si>
  <si>
    <t>https://podminky.urs.cz/item/CS_URS_2024_01/997013509</t>
  </si>
  <si>
    <t>11,232*9 'Přepočtené koeficientem množství</t>
  </si>
  <si>
    <t>7</t>
  </si>
  <si>
    <t>997013811</t>
  </si>
  <si>
    <t>Poplatek za uložení na skládce (skládkovné) stavebního odpadu dřevěného kód odpadu 17 02 01</t>
  </si>
  <si>
    <t>322570508</t>
  </si>
  <si>
    <t>https://podminky.urs.cz/item/CS_URS_2024_01/997013811</t>
  </si>
  <si>
    <t>3,542+0,505</t>
  </si>
  <si>
    <t>8</t>
  </si>
  <si>
    <t>997013813</t>
  </si>
  <si>
    <t>Poplatek za uložení na skládce (skládkovné) stavebního odpadu z plastických hmot kód odpadu 17 02 03</t>
  </si>
  <si>
    <t>274415006</t>
  </si>
  <si>
    <t>https://podminky.urs.cz/item/CS_URS_2024_01/997013813</t>
  </si>
  <si>
    <t>997013841</t>
  </si>
  <si>
    <t>Poplatek za uložení na skládce (skládkovné) odpadu po otryskávání bez obsahu nebezpečných látek kód odpadu 12 01 17</t>
  </si>
  <si>
    <t>-1301425701</t>
  </si>
  <si>
    <t>https://podminky.urs.cz/item/CS_URS_2024_01/997013841</t>
  </si>
  <si>
    <t>PSV</t>
  </si>
  <si>
    <t>Práce a dodávky PSV</t>
  </si>
  <si>
    <t>741</t>
  </si>
  <si>
    <t>Elektroinstalace - silnoproud</t>
  </si>
  <si>
    <t>10</t>
  </si>
  <si>
    <t>74112081R</t>
  </si>
  <si>
    <t>Demontáž a opětovná montáž elektroinstalace (kabeláže) včetně rozpojení a zapojení</t>
  </si>
  <si>
    <t>kpl</t>
  </si>
  <si>
    <t>16</t>
  </si>
  <si>
    <t>-186620836</t>
  </si>
  <si>
    <t>11</t>
  </si>
  <si>
    <t>741372813</t>
  </si>
  <si>
    <t>Demontáž svítidla průmysl výbojkového závěsného na oku bez zachování funkčnosti</t>
  </si>
  <si>
    <t>kus</t>
  </si>
  <si>
    <t>-701484322</t>
  </si>
  <si>
    <t>https://podminky.urs.cz/item/CS_URS_2024_01/741372813</t>
  </si>
  <si>
    <t>74137303R</t>
  </si>
  <si>
    <t xml:space="preserve">D+M svítidlo výbojkové průmyslové stropní závěsné na oko 150W včetně sodíkové výbojky 100W E40, popřípadě svítidlo stropní závěsné LED o stejné světelné účinnosti </t>
  </si>
  <si>
    <t>1374968561</t>
  </si>
  <si>
    <t>13</t>
  </si>
  <si>
    <t>7414200R1</t>
  </si>
  <si>
    <t>D+M hromosvodného vedení s podpěrami včetně svorek, jímacích tyčí a napojení na stávající vedení</t>
  </si>
  <si>
    <t>m</t>
  </si>
  <si>
    <t>-770858953</t>
  </si>
  <si>
    <t>14</t>
  </si>
  <si>
    <t>741421833</t>
  </si>
  <si>
    <t>Demontáž hromosvodného vedení šikmá střecha - drát, podpěry, svorky</t>
  </si>
  <si>
    <t>-1566285212</t>
  </si>
  <si>
    <t>https://podminky.urs.cz/item/CS_URS_2024_01/741421833</t>
  </si>
  <si>
    <t>v prostoru střechy mycí rampy</t>
  </si>
  <si>
    <t>18,50*2+(4,50+1,0)*4</t>
  </si>
  <si>
    <t>15</t>
  </si>
  <si>
    <t>741810001</t>
  </si>
  <si>
    <t>Celková prohlídka elektrického rozvodu a zařízení do 100 000,- Kč</t>
  </si>
  <si>
    <t>1133597292</t>
  </si>
  <si>
    <t>https://podminky.urs.cz/item/CS_URS_2024_01/741810001</t>
  </si>
  <si>
    <t>741820001</t>
  </si>
  <si>
    <t>Měření zemních odporů zemniče</t>
  </si>
  <si>
    <t>564051662</t>
  </si>
  <si>
    <t>https://podminky.urs.cz/item/CS_URS_2024_01/741820001</t>
  </si>
  <si>
    <t>17</t>
  </si>
  <si>
    <t>998741202</t>
  </si>
  <si>
    <t>Přesun hmot procentní pro silnoproud v objektech v přes 6 do 12 m</t>
  </si>
  <si>
    <t>%</t>
  </si>
  <si>
    <t>314302644</t>
  </si>
  <si>
    <t>https://podminky.urs.cz/item/CS_URS_2024_01/998741202</t>
  </si>
  <si>
    <t>762</t>
  </si>
  <si>
    <t>Konstrukce tesařské</t>
  </si>
  <si>
    <t>18</t>
  </si>
  <si>
    <t>762082120</t>
  </si>
  <si>
    <t>Provedení tesařského profilování zhlaví trámu jednoduchým seříznutím jedním řezem pl do 160 cm2</t>
  </si>
  <si>
    <t>1674507863</t>
  </si>
  <si>
    <t>https://podminky.urs.cz/item/CS_URS_2024_01/762082120</t>
  </si>
  <si>
    <t xml:space="preserve">30*2   "seříznutí krokví u středového žlabu</t>
  </si>
  <si>
    <t>19</t>
  </si>
  <si>
    <t>762083122</t>
  </si>
  <si>
    <t>Impregnace řeziva proti dřevokaznému hmyzu, houbám a plísním máčením třída ohrožení 3 a 4</t>
  </si>
  <si>
    <t>126759172</t>
  </si>
  <si>
    <t>https://podminky.urs.cz/item/CS_URS_2024_01/762083122</t>
  </si>
  <si>
    <t xml:space="preserve">4,45*30*2*0,06*0,14   "krokve 60/140</t>
  </si>
  <si>
    <t xml:space="preserve">18,5*2*0,05*0,12   "ztužidlo 50/120</t>
  </si>
  <si>
    <t xml:space="preserve">18,5*2*0,1*0,12    "vaznice 100/120</t>
  </si>
  <si>
    <t xml:space="preserve">18,5*2*0,08*0,10   "vložka mezi krokvemi 80/100</t>
  </si>
  <si>
    <t xml:space="preserve">18,5*2*0,08*0,16   "vaznice 80/160</t>
  </si>
  <si>
    <t>20</t>
  </si>
  <si>
    <t>762195000</t>
  </si>
  <si>
    <t>Spojovací prostředky pro montáž stěn, příček, bednění stěn</t>
  </si>
  <si>
    <t>1144076051</t>
  </si>
  <si>
    <t>https://podminky.urs.cz/item/CS_URS_2024_01/762195000</t>
  </si>
  <si>
    <t>762331811</t>
  </si>
  <si>
    <t>Demontáž vázaných kcí krovů z hranolů průřezové pl do 120 cm2</t>
  </si>
  <si>
    <t>-1892167296</t>
  </si>
  <si>
    <t>https://podminky.urs.cz/item/CS_URS_2024_01/762331811</t>
  </si>
  <si>
    <t>22</t>
  </si>
  <si>
    <t>762331812</t>
  </si>
  <si>
    <t>Demontáž vázaných kcí krovů z hranolů průřezové pl přes 120 do 224 cm2</t>
  </si>
  <si>
    <t>-1154461558</t>
  </si>
  <si>
    <t>https://podminky.urs.cz/item/CS_URS_2024_01/762331812</t>
  </si>
  <si>
    <t>23</t>
  </si>
  <si>
    <t>762332531</t>
  </si>
  <si>
    <t>Montáž vázaných kcí krovů pravidelných z řeziva hoblovaného průřezové pl přes 50 do 120 cm2</t>
  </si>
  <si>
    <t>-969262848</t>
  </si>
  <si>
    <t>https://podminky.urs.cz/item/CS_URS_2024_01/762332531</t>
  </si>
  <si>
    <t xml:space="preserve">4,45*30*2   "krokve 60/140</t>
  </si>
  <si>
    <t xml:space="preserve">18,5*2   "ztužidlo 50/120</t>
  </si>
  <si>
    <t xml:space="preserve">18,5*2    "vaznice 100/120</t>
  </si>
  <si>
    <t xml:space="preserve">18,5*2   "vložka mezi krokvemi 80/100</t>
  </si>
  <si>
    <t>24</t>
  </si>
  <si>
    <t>M</t>
  </si>
  <si>
    <t>60512126</t>
  </si>
  <si>
    <t>hranol stavební řezivo průřezu do 120cm2 dl 6-8m</t>
  </si>
  <si>
    <t>32</t>
  </si>
  <si>
    <t>6391475</t>
  </si>
  <si>
    <t>3,205*1,08 'Přepočtené koeficientem množství</t>
  </si>
  <si>
    <t>25</t>
  </si>
  <si>
    <t>762332532</t>
  </si>
  <si>
    <t>Montáž vázaných kcí krovů pravidelných z řeziva hoblovaného průřezové pl přes 120 do 224 cm2</t>
  </si>
  <si>
    <t>787579882</t>
  </si>
  <si>
    <t>https://podminky.urs.cz/item/CS_URS_2024_01/762332532</t>
  </si>
  <si>
    <t xml:space="preserve">18,5*2   "vaznice 80/160</t>
  </si>
  <si>
    <t>26</t>
  </si>
  <si>
    <t>60512131</t>
  </si>
  <si>
    <t>hranol stavební řezivo průřezu do 224cm2 dl 6-8m</t>
  </si>
  <si>
    <t>1549811067</t>
  </si>
  <si>
    <t>0,474*1,08 'Přepočtené koeficientem množství</t>
  </si>
  <si>
    <t>27</t>
  </si>
  <si>
    <t>998762202</t>
  </si>
  <si>
    <t>Přesun hmot procentní pro kce tesařské v objektech v přes 6 do 12 m</t>
  </si>
  <si>
    <t>-173167777</t>
  </si>
  <si>
    <t>https://podminky.urs.cz/item/CS_URS_2024_01/998762202</t>
  </si>
  <si>
    <t>764</t>
  </si>
  <si>
    <t>Konstrukce klempířské</t>
  </si>
  <si>
    <t>28</t>
  </si>
  <si>
    <t>764002801</t>
  </si>
  <si>
    <t>Demontáž závětrné lišty do suti</t>
  </si>
  <si>
    <t>38207598</t>
  </si>
  <si>
    <t>https://podminky.urs.cz/item/CS_URS_2024_01/764002801</t>
  </si>
  <si>
    <t>29</t>
  </si>
  <si>
    <t>764002811</t>
  </si>
  <si>
    <t>Demontáž okapového plechu do suti</t>
  </si>
  <si>
    <t>2055839852</t>
  </si>
  <si>
    <t>https://podminky.urs.cz/item/CS_URS_2024_01/764002811</t>
  </si>
  <si>
    <t>30</t>
  </si>
  <si>
    <t>764004861</t>
  </si>
  <si>
    <t>Demontáž svodu do suti</t>
  </si>
  <si>
    <t>-1770856560</t>
  </si>
  <si>
    <t>https://podminky.urs.cz/item/CS_URS_2024_01/764004861</t>
  </si>
  <si>
    <t>31</t>
  </si>
  <si>
    <t>764222404</t>
  </si>
  <si>
    <t>Oplechování štítu závětrnou lištou z Al plechu s povrchovou úpravou rš 330 mm</t>
  </si>
  <si>
    <t>-1504934716</t>
  </si>
  <si>
    <t>https://podminky.urs.cz/item/CS_URS_2024_01/764222404</t>
  </si>
  <si>
    <t>4,50*4</t>
  </si>
  <si>
    <t>764222434</t>
  </si>
  <si>
    <t>Oplechování rovné okapové hrany z Al plechu s povrchovou úpravou rš 330 mm</t>
  </si>
  <si>
    <t>686759721</t>
  </si>
  <si>
    <t>https://podminky.urs.cz/item/CS_URS_2024_01/764222434</t>
  </si>
  <si>
    <t xml:space="preserve">18,50*2   "středový žlab</t>
  </si>
  <si>
    <t>33</t>
  </si>
  <si>
    <t>764528422</t>
  </si>
  <si>
    <t>Svody kruhové včetně objímek, kolen, odskoků z lakovaného Al plechus povrch úpravou průměru 100 mm</t>
  </si>
  <si>
    <t>274310022</t>
  </si>
  <si>
    <t>https://podminky.urs.cz/item/CS_URS_2024_01/764528422</t>
  </si>
  <si>
    <t>6,50*2</t>
  </si>
  <si>
    <t>34</t>
  </si>
  <si>
    <t>998764202</t>
  </si>
  <si>
    <t>Přesun hmot procentní pro konstrukce klempířské v objektech v přes 6 do 12 m</t>
  </si>
  <si>
    <t>-739367408</t>
  </si>
  <si>
    <t>https://podminky.urs.cz/item/CS_URS_2024_01/998764202</t>
  </si>
  <si>
    <t>766</t>
  </si>
  <si>
    <t>Konstrukce truhlářské</t>
  </si>
  <si>
    <t>35</t>
  </si>
  <si>
    <t>766411821</t>
  </si>
  <si>
    <t>Demontáž truhlářského obložení stěn z palubek</t>
  </si>
  <si>
    <t>m2</t>
  </si>
  <si>
    <t>18620398</t>
  </si>
  <si>
    <t>https://podminky.urs.cz/item/CS_URS_2024_01/766411821</t>
  </si>
  <si>
    <t>36</t>
  </si>
  <si>
    <t>766411822</t>
  </si>
  <si>
    <t>Demontáž truhlářského obložení stěn podkladových roštů</t>
  </si>
  <si>
    <t>-2018091883</t>
  </si>
  <si>
    <t>https://podminky.urs.cz/item/CS_URS_2024_01/766411822</t>
  </si>
  <si>
    <t>37</t>
  </si>
  <si>
    <t>766412224</t>
  </si>
  <si>
    <t>Montáž obložení stěn pl přes 5 m2 palubkami modřínovými přes 100 mm</t>
  </si>
  <si>
    <t>-411306040</t>
  </si>
  <si>
    <t>https://podminky.urs.cz/item/CS_URS_2024_01/766412224</t>
  </si>
  <si>
    <t>18,5*0,50*2+4,50*(0,50+0,30)/2*4*2</t>
  </si>
  <si>
    <t>38</t>
  </si>
  <si>
    <t>61191157</t>
  </si>
  <si>
    <t>palubky obkladové modřín profil klasický 21x121mm jakost A/B</t>
  </si>
  <si>
    <t>-71075944</t>
  </si>
  <si>
    <t>32,9*1,1 'Přepočtené koeficientem množství</t>
  </si>
  <si>
    <t>39</t>
  </si>
  <si>
    <t>766417211</t>
  </si>
  <si>
    <t>Montáž podkladového roštu pro obložení stěn</t>
  </si>
  <si>
    <t>-463375506</t>
  </si>
  <si>
    <t>https://podminky.urs.cz/item/CS_URS_2024_01/766417211</t>
  </si>
  <si>
    <t xml:space="preserve">4,50*4   "pro boční opláštění</t>
  </si>
  <si>
    <t>40</t>
  </si>
  <si>
    <t>60514114</t>
  </si>
  <si>
    <t>řezivo jehličnaté lať impregnovaná dl 4 m</t>
  </si>
  <si>
    <t>978061386</t>
  </si>
  <si>
    <t>18*0,00264 'Přepočtené koeficientem množství</t>
  </si>
  <si>
    <t>41</t>
  </si>
  <si>
    <t>998766202</t>
  </si>
  <si>
    <t>Přesun hmot procentní pro kce truhlářské v objektech v přes 6 do 12 m</t>
  </si>
  <si>
    <t>-211369789</t>
  </si>
  <si>
    <t>https://podminky.urs.cz/item/CS_URS_2024_01/998766202</t>
  </si>
  <si>
    <t>767</t>
  </si>
  <si>
    <t>Konstrukce zámečnické</t>
  </si>
  <si>
    <t>42</t>
  </si>
  <si>
    <t>767391207</t>
  </si>
  <si>
    <t>Montáž krytiny z tvarovaných plechů šroubováním přes kaloty</t>
  </si>
  <si>
    <t>-343539682</t>
  </si>
  <si>
    <t>https://podminky.urs.cz/item/CS_URS_2024_01/767391207</t>
  </si>
  <si>
    <t>střecha mycí linky</t>
  </si>
  <si>
    <t>18,50*9,0</t>
  </si>
  <si>
    <t>43</t>
  </si>
  <si>
    <t>19425001</t>
  </si>
  <si>
    <t>plech Al trapézový KOB 1007 40/200 lakovaný tl 0,70mm</t>
  </si>
  <si>
    <t>kg</t>
  </si>
  <si>
    <t>-1313053744</t>
  </si>
  <si>
    <t>166,5*2,552 'Přepočtené koeficientem množství</t>
  </si>
  <si>
    <t>44</t>
  </si>
  <si>
    <t>998767202</t>
  </si>
  <si>
    <t>Přesun hmot procentní pro zámečnické konstrukce v objektech v přes 6 do 12 m</t>
  </si>
  <si>
    <t>-1245578791</t>
  </si>
  <si>
    <t>https://podminky.urs.cz/item/CS_URS_2024_01/998767202</t>
  </si>
  <si>
    <t>783</t>
  </si>
  <si>
    <t>Dokončovací práce - nátěry</t>
  </si>
  <si>
    <t>45</t>
  </si>
  <si>
    <t>783118101</t>
  </si>
  <si>
    <t>Lazurovací jednonásobný syntetický nátěr truhlářských konstrukcí</t>
  </si>
  <si>
    <t>-330719927</t>
  </si>
  <si>
    <t>https://podminky.urs.cz/item/CS_URS_2024_01/783118101</t>
  </si>
  <si>
    <t>palubkový obklad - 3x nátěr</t>
  </si>
  <si>
    <t>(18,5*0,50*2+4,50*(0,50+0,30)/2*4*2)*2*3</t>
  </si>
  <si>
    <t>787</t>
  </si>
  <si>
    <t>Dokončovací práce - zasklívání</t>
  </si>
  <si>
    <t>46</t>
  </si>
  <si>
    <t>787300803</t>
  </si>
  <si>
    <t>Vysklívání střešních konstrukcí z PC profilem komůrkovým do Al profilu</t>
  </si>
  <si>
    <t>1139558607</t>
  </si>
  <si>
    <t>https://podminky.urs.cz/item/CS_URS_2024_01/787300803</t>
  </si>
  <si>
    <t>střecha mycí rampy</t>
  </si>
  <si>
    <t>166,50</t>
  </si>
  <si>
    <t>789</t>
  </si>
  <si>
    <t>Povrchové úpravy ocelových konstrukcí a technologických zařízení</t>
  </si>
  <si>
    <t>47</t>
  </si>
  <si>
    <t>789121142</t>
  </si>
  <si>
    <t>Čištění mechanizované ocelových konstrukcí třídy I stupeň přípravy St 3 stupeň zrezivění C</t>
  </si>
  <si>
    <t>-1026892716</t>
  </si>
  <si>
    <t>https://podminky.urs.cz/item/CS_URS_2024_01/789121142</t>
  </si>
  <si>
    <t>nosná ocelová konstrukce přístřešku mycí rampy</t>
  </si>
  <si>
    <t>149,0</t>
  </si>
  <si>
    <t>pomocné ocelové konstrukce</t>
  </si>
  <si>
    <t>61,0</t>
  </si>
  <si>
    <t>48</t>
  </si>
  <si>
    <t>789221522</t>
  </si>
  <si>
    <t>Otryskání abrazivem ze strusky ocelových kcí třídy I stupeň zarezavění B stupeň přípravy Sa 2 1/2</t>
  </si>
  <si>
    <t>531808848</t>
  </si>
  <si>
    <t>https://podminky.urs.cz/item/CS_URS_2024_01/789221522</t>
  </si>
  <si>
    <t>49</t>
  </si>
  <si>
    <t>789325211</t>
  </si>
  <si>
    <t>Nátěr ocelových konstrukcí třídy I dvousložkový epoxidový základní tl do 80 μm - tř. C4 odolný proti působení soli</t>
  </si>
  <si>
    <t>-43387551</t>
  </si>
  <si>
    <t>https://podminky.urs.cz/item/CS_URS_2024_01/789325211</t>
  </si>
  <si>
    <t>50</t>
  </si>
  <si>
    <t>789325215</t>
  </si>
  <si>
    <t>Nátěr ocelových konstrukcí třídy I dvousložkový epoxidový mezivrstva do 40 μm - tř. C4 odolný proti působení soli</t>
  </si>
  <si>
    <t>-1358381588</t>
  </si>
  <si>
    <t>https://podminky.urs.cz/item/CS_URS_2024_01/789325215</t>
  </si>
  <si>
    <t>51</t>
  </si>
  <si>
    <t>78932522R</t>
  </si>
  <si>
    <t>Nátěr ocelových konstrukcí třídy I dvousložkový epoxidový krycí (vrchní) do 40 μm - tř. C4 odolný proti působení soli</t>
  </si>
  <si>
    <t>-956097802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</si>
</sst>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43211111" TargetMode="External" /><Relationship Id="rId2" Type="http://schemas.openxmlformats.org/officeDocument/2006/relationships/hyperlink" Target="https://podminky.urs.cz/item/CS_URS_2024_01/943211211" TargetMode="External" /><Relationship Id="rId3" Type="http://schemas.openxmlformats.org/officeDocument/2006/relationships/hyperlink" Target="https://podminky.urs.cz/item/CS_URS_2024_01/943211811" TargetMode="External" /><Relationship Id="rId4" Type="http://schemas.openxmlformats.org/officeDocument/2006/relationships/hyperlink" Target="https://podminky.urs.cz/item/CS_URS_2024_01/997013113" TargetMode="External" /><Relationship Id="rId5" Type="http://schemas.openxmlformats.org/officeDocument/2006/relationships/hyperlink" Target="https://podminky.urs.cz/item/CS_URS_2024_01/997013501" TargetMode="External" /><Relationship Id="rId6" Type="http://schemas.openxmlformats.org/officeDocument/2006/relationships/hyperlink" Target="https://podminky.urs.cz/item/CS_URS_2024_01/997013509" TargetMode="External" /><Relationship Id="rId7" Type="http://schemas.openxmlformats.org/officeDocument/2006/relationships/hyperlink" Target="https://podminky.urs.cz/item/CS_URS_2024_01/997013811" TargetMode="External" /><Relationship Id="rId8" Type="http://schemas.openxmlformats.org/officeDocument/2006/relationships/hyperlink" Target="https://podminky.urs.cz/item/CS_URS_2024_01/997013813" TargetMode="External" /><Relationship Id="rId9" Type="http://schemas.openxmlformats.org/officeDocument/2006/relationships/hyperlink" Target="https://podminky.urs.cz/item/CS_URS_2024_01/997013841" TargetMode="External" /><Relationship Id="rId10" Type="http://schemas.openxmlformats.org/officeDocument/2006/relationships/hyperlink" Target="https://podminky.urs.cz/item/CS_URS_2024_01/741372813" TargetMode="External" /><Relationship Id="rId11" Type="http://schemas.openxmlformats.org/officeDocument/2006/relationships/hyperlink" Target="https://podminky.urs.cz/item/CS_URS_2024_01/741421833" TargetMode="External" /><Relationship Id="rId12" Type="http://schemas.openxmlformats.org/officeDocument/2006/relationships/hyperlink" Target="https://podminky.urs.cz/item/CS_URS_2024_01/741810001" TargetMode="External" /><Relationship Id="rId13" Type="http://schemas.openxmlformats.org/officeDocument/2006/relationships/hyperlink" Target="https://podminky.urs.cz/item/CS_URS_2024_01/741820001" TargetMode="External" /><Relationship Id="rId14" Type="http://schemas.openxmlformats.org/officeDocument/2006/relationships/hyperlink" Target="https://podminky.urs.cz/item/CS_URS_2024_01/998741202" TargetMode="External" /><Relationship Id="rId15" Type="http://schemas.openxmlformats.org/officeDocument/2006/relationships/hyperlink" Target="https://podminky.urs.cz/item/CS_URS_2024_01/762082120" TargetMode="External" /><Relationship Id="rId16" Type="http://schemas.openxmlformats.org/officeDocument/2006/relationships/hyperlink" Target="https://podminky.urs.cz/item/CS_URS_2024_01/762083122" TargetMode="External" /><Relationship Id="rId17" Type="http://schemas.openxmlformats.org/officeDocument/2006/relationships/hyperlink" Target="https://podminky.urs.cz/item/CS_URS_2024_01/762195000" TargetMode="External" /><Relationship Id="rId18" Type="http://schemas.openxmlformats.org/officeDocument/2006/relationships/hyperlink" Target="https://podminky.urs.cz/item/CS_URS_2024_01/762331811" TargetMode="External" /><Relationship Id="rId19" Type="http://schemas.openxmlformats.org/officeDocument/2006/relationships/hyperlink" Target="https://podminky.urs.cz/item/CS_URS_2024_01/762331812" TargetMode="External" /><Relationship Id="rId20" Type="http://schemas.openxmlformats.org/officeDocument/2006/relationships/hyperlink" Target="https://podminky.urs.cz/item/CS_URS_2024_01/762332531" TargetMode="External" /><Relationship Id="rId21" Type="http://schemas.openxmlformats.org/officeDocument/2006/relationships/hyperlink" Target="https://podminky.urs.cz/item/CS_URS_2024_01/762332532" TargetMode="External" /><Relationship Id="rId22" Type="http://schemas.openxmlformats.org/officeDocument/2006/relationships/hyperlink" Target="https://podminky.urs.cz/item/CS_URS_2024_01/998762202" TargetMode="External" /><Relationship Id="rId23" Type="http://schemas.openxmlformats.org/officeDocument/2006/relationships/hyperlink" Target="https://podminky.urs.cz/item/CS_URS_2024_01/764002801" TargetMode="External" /><Relationship Id="rId24" Type="http://schemas.openxmlformats.org/officeDocument/2006/relationships/hyperlink" Target="https://podminky.urs.cz/item/CS_URS_2024_01/764002811" TargetMode="External" /><Relationship Id="rId25" Type="http://schemas.openxmlformats.org/officeDocument/2006/relationships/hyperlink" Target="https://podminky.urs.cz/item/CS_URS_2024_01/764004861" TargetMode="External" /><Relationship Id="rId26" Type="http://schemas.openxmlformats.org/officeDocument/2006/relationships/hyperlink" Target="https://podminky.urs.cz/item/CS_URS_2024_01/764222404" TargetMode="External" /><Relationship Id="rId27" Type="http://schemas.openxmlformats.org/officeDocument/2006/relationships/hyperlink" Target="https://podminky.urs.cz/item/CS_URS_2024_01/764222434" TargetMode="External" /><Relationship Id="rId28" Type="http://schemas.openxmlformats.org/officeDocument/2006/relationships/hyperlink" Target="https://podminky.urs.cz/item/CS_URS_2024_01/764528422" TargetMode="External" /><Relationship Id="rId29" Type="http://schemas.openxmlformats.org/officeDocument/2006/relationships/hyperlink" Target="https://podminky.urs.cz/item/CS_URS_2024_01/998764202" TargetMode="External" /><Relationship Id="rId30" Type="http://schemas.openxmlformats.org/officeDocument/2006/relationships/hyperlink" Target="https://podminky.urs.cz/item/CS_URS_2024_01/766411821" TargetMode="External" /><Relationship Id="rId31" Type="http://schemas.openxmlformats.org/officeDocument/2006/relationships/hyperlink" Target="https://podminky.urs.cz/item/CS_URS_2024_01/766411822" TargetMode="External" /><Relationship Id="rId32" Type="http://schemas.openxmlformats.org/officeDocument/2006/relationships/hyperlink" Target="https://podminky.urs.cz/item/CS_URS_2024_01/766412224" TargetMode="External" /><Relationship Id="rId33" Type="http://schemas.openxmlformats.org/officeDocument/2006/relationships/hyperlink" Target="https://podminky.urs.cz/item/CS_URS_2024_01/766417211" TargetMode="External" /><Relationship Id="rId34" Type="http://schemas.openxmlformats.org/officeDocument/2006/relationships/hyperlink" Target="https://podminky.urs.cz/item/CS_URS_2024_01/998766202" TargetMode="External" /><Relationship Id="rId35" Type="http://schemas.openxmlformats.org/officeDocument/2006/relationships/hyperlink" Target="https://podminky.urs.cz/item/CS_URS_2024_01/767391207" TargetMode="External" /><Relationship Id="rId36" Type="http://schemas.openxmlformats.org/officeDocument/2006/relationships/hyperlink" Target="https://podminky.urs.cz/item/CS_URS_2024_01/998767202" TargetMode="External" /><Relationship Id="rId37" Type="http://schemas.openxmlformats.org/officeDocument/2006/relationships/hyperlink" Target="https://podminky.urs.cz/item/CS_URS_2024_01/783118101" TargetMode="External" /><Relationship Id="rId38" Type="http://schemas.openxmlformats.org/officeDocument/2006/relationships/hyperlink" Target="https://podminky.urs.cz/item/CS_URS_2024_01/787300803" TargetMode="External" /><Relationship Id="rId39" Type="http://schemas.openxmlformats.org/officeDocument/2006/relationships/hyperlink" Target="https://podminky.urs.cz/item/CS_URS_2024_01/789121142" TargetMode="External" /><Relationship Id="rId40" Type="http://schemas.openxmlformats.org/officeDocument/2006/relationships/hyperlink" Target="https://podminky.urs.cz/item/CS_URS_2024_01/789221522" TargetMode="External" /><Relationship Id="rId41" Type="http://schemas.openxmlformats.org/officeDocument/2006/relationships/hyperlink" Target="https://podminky.urs.cz/item/CS_URS_2024_01/789325211" TargetMode="External" /><Relationship Id="rId42" Type="http://schemas.openxmlformats.org/officeDocument/2006/relationships/hyperlink" Target="https://podminky.urs.cz/item/CS_URS_2024_01/789325215" TargetMode="External" /><Relationship Id="rId43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4.4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06_24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Výměna zastřešení mycí rampy v areálu SÚS Žamberk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12. 6. 2024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6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a údržba silnic Pardubického kraje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6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73</v>
      </c>
      <c r="BT94" s="117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6" customHeight="1">
      <c r="A95" s="118" t="s">
        <v>77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'06_24 - Výměna zastřešení...'!J28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78</v>
      </c>
      <c r="AR95" s="125"/>
      <c r="AS95" s="126">
        <v>0</v>
      </c>
      <c r="AT95" s="127">
        <f>ROUND(SUM(AV95:AW95),2)</f>
        <v>0</v>
      </c>
      <c r="AU95" s="128">
        <f>'06_24 - Výměna zastřešení...'!P124</f>
        <v>0</v>
      </c>
      <c r="AV95" s="127">
        <f>'06_24 - Výměna zastřešení...'!J31</f>
        <v>0</v>
      </c>
      <c r="AW95" s="127">
        <f>'06_24 - Výměna zastřešení...'!J32</f>
        <v>0</v>
      </c>
      <c r="AX95" s="127">
        <f>'06_24 - Výměna zastřešení...'!J33</f>
        <v>0</v>
      </c>
      <c r="AY95" s="127">
        <f>'06_24 - Výměna zastřešení...'!J34</f>
        <v>0</v>
      </c>
      <c r="AZ95" s="127">
        <f>'06_24 - Výměna zastřešení...'!F31</f>
        <v>0</v>
      </c>
      <c r="BA95" s="127">
        <f>'06_24 - Výměna zastřešení...'!F32</f>
        <v>0</v>
      </c>
      <c r="BB95" s="127">
        <f>'06_24 - Výměna zastřešení...'!F33</f>
        <v>0</v>
      </c>
      <c r="BC95" s="127">
        <f>'06_24 - Výměna zastřešení...'!F34</f>
        <v>0</v>
      </c>
      <c r="BD95" s="129">
        <f>'06_24 - Výměna zastřešení...'!F35</f>
        <v>0</v>
      </c>
      <c r="BE95" s="7"/>
      <c r="BT95" s="130" t="s">
        <v>79</v>
      </c>
      <c r="BU95" s="130" t="s">
        <v>80</v>
      </c>
      <c r="BV95" s="130" t="s">
        <v>75</v>
      </c>
      <c r="BW95" s="130" t="s">
        <v>5</v>
      </c>
      <c r="BX95" s="130" t="s">
        <v>76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8bJisTm8dcidn/wWb9+iWsb4nMvkIV3UiKNKCnFRA0qeEE46CRGnsOxILbJf2+jQ1jashSQc9ixQ2Ywfyi0jXg==" hashValue="6CK50084znstdXuN4R0T+8BAOYtqFIAPxeOMdlH7Ca/TAXBzeMFrnOLhWtNPjDTFXR65M1QndV0YSBFw7a4ibQ==" algorithmName="SHA-512" password="CF5F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6_24 - Výměna zastřeše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81</v>
      </c>
    </row>
    <row r="4" s="1" customFormat="1" ht="24.96" customHeight="1">
      <c r="B4" s="20"/>
      <c r="D4" s="133" t="s">
        <v>82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5.6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12. 6. 2024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27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32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27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33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4.4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34</v>
      </c>
      <c r="E28" s="38"/>
      <c r="F28" s="38"/>
      <c r="G28" s="38"/>
      <c r="H28" s="38"/>
      <c r="I28" s="38"/>
      <c r="J28" s="145">
        <f>ROUND(J124,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36</v>
      </c>
      <c r="G30" s="38"/>
      <c r="H30" s="38"/>
      <c r="I30" s="146" t="s">
        <v>35</v>
      </c>
      <c r="J30" s="146" t="s">
        <v>37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38</v>
      </c>
      <c r="E31" s="135" t="s">
        <v>39</v>
      </c>
      <c r="F31" s="148">
        <f>ROUND((SUM(BE124:BE289)),  2)</f>
        <v>0</v>
      </c>
      <c r="G31" s="38"/>
      <c r="H31" s="38"/>
      <c r="I31" s="149">
        <v>0.20999999999999999</v>
      </c>
      <c r="J31" s="148">
        <f>ROUND(((SUM(BE124:BE289))*I31),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40</v>
      </c>
      <c r="F32" s="148">
        <f>ROUND((SUM(BF124:BF289)),  2)</f>
        <v>0</v>
      </c>
      <c r="G32" s="38"/>
      <c r="H32" s="38"/>
      <c r="I32" s="149">
        <v>0.12</v>
      </c>
      <c r="J32" s="148">
        <f>ROUND(((SUM(BF124:BF289))*I32),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41</v>
      </c>
      <c r="F33" s="148">
        <f>ROUND((SUM(BG124:BG289)),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42</v>
      </c>
      <c r="F34" s="148">
        <f>ROUND((SUM(BH124:BH289)),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43</v>
      </c>
      <c r="F35" s="148">
        <f>ROUND((SUM(BI124:BI289)),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44</v>
      </c>
      <c r="E37" s="152"/>
      <c r="F37" s="152"/>
      <c r="G37" s="153" t="s">
        <v>45</v>
      </c>
      <c r="H37" s="154" t="s">
        <v>46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47</v>
      </c>
      <c r="E50" s="158"/>
      <c r="F50" s="158"/>
      <c r="G50" s="157" t="s">
        <v>48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49</v>
      </c>
      <c r="E61" s="160"/>
      <c r="F61" s="161" t="s">
        <v>50</v>
      </c>
      <c r="G61" s="159" t="s">
        <v>49</v>
      </c>
      <c r="H61" s="160"/>
      <c r="I61" s="160"/>
      <c r="J61" s="162" t="s">
        <v>50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51</v>
      </c>
      <c r="E65" s="163"/>
      <c r="F65" s="163"/>
      <c r="G65" s="157" t="s">
        <v>52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49</v>
      </c>
      <c r="E76" s="160"/>
      <c r="F76" s="161" t="s">
        <v>50</v>
      </c>
      <c r="G76" s="159" t="s">
        <v>49</v>
      </c>
      <c r="H76" s="160"/>
      <c r="I76" s="160"/>
      <c r="J76" s="162" t="s">
        <v>50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6" customHeight="1">
      <c r="A85" s="38"/>
      <c r="B85" s="39"/>
      <c r="C85" s="40"/>
      <c r="D85" s="40"/>
      <c r="E85" s="76" t="str">
        <f>E7</f>
        <v>Výměna zastřešení mycí rampy v areálu SÚS Žamberk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 xml:space="preserve"> </v>
      </c>
      <c r="G87" s="40"/>
      <c r="H87" s="40"/>
      <c r="I87" s="32" t="s">
        <v>22</v>
      </c>
      <c r="J87" s="79" t="str">
        <f>IF(J10="","",J10)</f>
        <v>12. 6. 2024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6" customHeight="1">
      <c r="A89" s="38"/>
      <c r="B89" s="39"/>
      <c r="C89" s="32" t="s">
        <v>24</v>
      </c>
      <c r="D89" s="40"/>
      <c r="E89" s="40"/>
      <c r="F89" s="27" t="str">
        <f>E13</f>
        <v>Správa a údržba silnic Pardubického kraje</v>
      </c>
      <c r="G89" s="40"/>
      <c r="H89" s="40"/>
      <c r="I89" s="32" t="s">
        <v>30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6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32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84</v>
      </c>
      <c r="D92" s="169"/>
      <c r="E92" s="169"/>
      <c r="F92" s="169"/>
      <c r="G92" s="169"/>
      <c r="H92" s="169"/>
      <c r="I92" s="169"/>
      <c r="J92" s="170" t="s">
        <v>85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86</v>
      </c>
      <c r="D94" s="40"/>
      <c r="E94" s="40"/>
      <c r="F94" s="40"/>
      <c r="G94" s="40"/>
      <c r="H94" s="40"/>
      <c r="I94" s="40"/>
      <c r="J94" s="110">
        <f>J124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87</v>
      </c>
    </row>
    <row r="95" s="9" customFormat="1" ht="24.96" customHeight="1">
      <c r="A95" s="9"/>
      <c r="B95" s="172"/>
      <c r="C95" s="173"/>
      <c r="D95" s="174" t="s">
        <v>88</v>
      </c>
      <c r="E95" s="175"/>
      <c r="F95" s="175"/>
      <c r="G95" s="175"/>
      <c r="H95" s="175"/>
      <c r="I95" s="175"/>
      <c r="J95" s="176">
        <f>J125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89</v>
      </c>
      <c r="E96" s="181"/>
      <c r="F96" s="181"/>
      <c r="G96" s="181"/>
      <c r="H96" s="181"/>
      <c r="I96" s="181"/>
      <c r="J96" s="182">
        <f>J126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90</v>
      </c>
      <c r="E97" s="181"/>
      <c r="F97" s="181"/>
      <c r="G97" s="181"/>
      <c r="H97" s="181"/>
      <c r="I97" s="181"/>
      <c r="J97" s="182">
        <f>J136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72"/>
      <c r="C98" s="173"/>
      <c r="D98" s="174" t="s">
        <v>91</v>
      </c>
      <c r="E98" s="175"/>
      <c r="F98" s="175"/>
      <c r="G98" s="175"/>
      <c r="H98" s="175"/>
      <c r="I98" s="175"/>
      <c r="J98" s="176">
        <f>J152</f>
        <v>0</v>
      </c>
      <c r="K98" s="173"/>
      <c r="L98" s="17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78"/>
      <c r="C99" s="179"/>
      <c r="D99" s="180" t="s">
        <v>92</v>
      </c>
      <c r="E99" s="181"/>
      <c r="F99" s="181"/>
      <c r="G99" s="181"/>
      <c r="H99" s="181"/>
      <c r="I99" s="181"/>
      <c r="J99" s="182">
        <f>J153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93</v>
      </c>
      <c r="E100" s="181"/>
      <c r="F100" s="181"/>
      <c r="G100" s="181"/>
      <c r="H100" s="181"/>
      <c r="I100" s="181"/>
      <c r="J100" s="182">
        <f>J170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94</v>
      </c>
      <c r="E101" s="181"/>
      <c r="F101" s="181"/>
      <c r="G101" s="181"/>
      <c r="H101" s="181"/>
      <c r="I101" s="181"/>
      <c r="J101" s="182">
        <f>J213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95</v>
      </c>
      <c r="E102" s="181"/>
      <c r="F102" s="181"/>
      <c r="G102" s="181"/>
      <c r="H102" s="181"/>
      <c r="I102" s="181"/>
      <c r="J102" s="182">
        <f>J234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96</v>
      </c>
      <c r="E103" s="181"/>
      <c r="F103" s="181"/>
      <c r="G103" s="181"/>
      <c r="H103" s="181"/>
      <c r="I103" s="181"/>
      <c r="J103" s="182">
        <f>J253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97</v>
      </c>
      <c r="E104" s="181"/>
      <c r="F104" s="181"/>
      <c r="G104" s="181"/>
      <c r="H104" s="181"/>
      <c r="I104" s="181"/>
      <c r="J104" s="182">
        <f>J263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98</v>
      </c>
      <c r="E105" s="181"/>
      <c r="F105" s="181"/>
      <c r="G105" s="181"/>
      <c r="H105" s="181"/>
      <c r="I105" s="181"/>
      <c r="J105" s="182">
        <f>J269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99</v>
      </c>
      <c r="E106" s="181"/>
      <c r="F106" s="181"/>
      <c r="G106" s="181"/>
      <c r="H106" s="181"/>
      <c r="I106" s="181"/>
      <c r="J106" s="182">
        <f>J275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6" customHeight="1">
      <c r="A116" s="38"/>
      <c r="B116" s="39"/>
      <c r="C116" s="40"/>
      <c r="D116" s="40"/>
      <c r="E116" s="76" t="str">
        <f>E7</f>
        <v>Výměna zastřešení mycí rampy v areálu SÚS Žamberk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F10</f>
        <v xml:space="preserve"> </v>
      </c>
      <c r="G118" s="40"/>
      <c r="H118" s="40"/>
      <c r="I118" s="32" t="s">
        <v>22</v>
      </c>
      <c r="J118" s="79" t="str">
        <f>IF(J10="","",J10)</f>
        <v>12. 6. 2024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6" customHeight="1">
      <c r="A120" s="38"/>
      <c r="B120" s="39"/>
      <c r="C120" s="32" t="s">
        <v>24</v>
      </c>
      <c r="D120" s="40"/>
      <c r="E120" s="40"/>
      <c r="F120" s="27" t="str">
        <f>E13</f>
        <v>Správa a údržba silnic Pardubického kraje</v>
      </c>
      <c r="G120" s="40"/>
      <c r="H120" s="40"/>
      <c r="I120" s="32" t="s">
        <v>30</v>
      </c>
      <c r="J120" s="36" t="str">
        <f>E19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6" customHeight="1">
      <c r="A121" s="38"/>
      <c r="B121" s="39"/>
      <c r="C121" s="32" t="s">
        <v>28</v>
      </c>
      <c r="D121" s="40"/>
      <c r="E121" s="40"/>
      <c r="F121" s="27" t="str">
        <f>IF(E16="","",E16)</f>
        <v>Vyplň údaj</v>
      </c>
      <c r="G121" s="40"/>
      <c r="H121" s="40"/>
      <c r="I121" s="32" t="s">
        <v>32</v>
      </c>
      <c r="J121" s="36" t="str">
        <f>E22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84"/>
      <c r="B123" s="185"/>
      <c r="C123" s="186" t="s">
        <v>101</v>
      </c>
      <c r="D123" s="187" t="s">
        <v>59</v>
      </c>
      <c r="E123" s="187" t="s">
        <v>55</v>
      </c>
      <c r="F123" s="187" t="s">
        <v>56</v>
      </c>
      <c r="G123" s="187" t="s">
        <v>102</v>
      </c>
      <c r="H123" s="187" t="s">
        <v>103</v>
      </c>
      <c r="I123" s="187" t="s">
        <v>104</v>
      </c>
      <c r="J123" s="188" t="s">
        <v>85</v>
      </c>
      <c r="K123" s="189" t="s">
        <v>105</v>
      </c>
      <c r="L123" s="190"/>
      <c r="M123" s="100" t="s">
        <v>1</v>
      </c>
      <c r="N123" s="101" t="s">
        <v>38</v>
      </c>
      <c r="O123" s="101" t="s">
        <v>106</v>
      </c>
      <c r="P123" s="101" t="s">
        <v>107</v>
      </c>
      <c r="Q123" s="101" t="s">
        <v>108</v>
      </c>
      <c r="R123" s="101" t="s">
        <v>109</v>
      </c>
      <c r="S123" s="101" t="s">
        <v>110</v>
      </c>
      <c r="T123" s="102" t="s">
        <v>111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8"/>
      <c r="B124" s="39"/>
      <c r="C124" s="107" t="s">
        <v>112</v>
      </c>
      <c r="D124" s="40"/>
      <c r="E124" s="40"/>
      <c r="F124" s="40"/>
      <c r="G124" s="40"/>
      <c r="H124" s="40"/>
      <c r="I124" s="40"/>
      <c r="J124" s="191">
        <f>BK124</f>
        <v>0</v>
      </c>
      <c r="K124" s="40"/>
      <c r="L124" s="44"/>
      <c r="M124" s="103"/>
      <c r="N124" s="192"/>
      <c r="O124" s="104"/>
      <c r="P124" s="193">
        <f>P125+P152</f>
        <v>0</v>
      </c>
      <c r="Q124" s="104"/>
      <c r="R124" s="193">
        <f>R125+R152</f>
        <v>9.5883728700000006</v>
      </c>
      <c r="S124" s="104"/>
      <c r="T124" s="194">
        <f>T125+T152</f>
        <v>11.232422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73</v>
      </c>
      <c r="AU124" s="17" t="s">
        <v>87</v>
      </c>
      <c r="BK124" s="195">
        <f>BK125+BK152</f>
        <v>0</v>
      </c>
    </row>
    <row r="125" s="12" customFormat="1" ht="25.92" customHeight="1">
      <c r="A125" s="12"/>
      <c r="B125" s="196"/>
      <c r="C125" s="197"/>
      <c r="D125" s="198" t="s">
        <v>73</v>
      </c>
      <c r="E125" s="199" t="s">
        <v>113</v>
      </c>
      <c r="F125" s="199" t="s">
        <v>114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P126+P136</f>
        <v>0</v>
      </c>
      <c r="Q125" s="204"/>
      <c r="R125" s="205">
        <f>R126+R136</f>
        <v>0</v>
      </c>
      <c r="S125" s="204"/>
      <c r="T125" s="206">
        <f>T126+T136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79</v>
      </c>
      <c r="AT125" s="208" t="s">
        <v>73</v>
      </c>
      <c r="AU125" s="208" t="s">
        <v>74</v>
      </c>
      <c r="AY125" s="207" t="s">
        <v>115</v>
      </c>
      <c r="BK125" s="209">
        <f>BK126+BK136</f>
        <v>0</v>
      </c>
    </row>
    <row r="126" s="12" customFormat="1" ht="22.8" customHeight="1">
      <c r="A126" s="12"/>
      <c r="B126" s="196"/>
      <c r="C126" s="197"/>
      <c r="D126" s="198" t="s">
        <v>73</v>
      </c>
      <c r="E126" s="210" t="s">
        <v>116</v>
      </c>
      <c r="F126" s="210" t="s">
        <v>117</v>
      </c>
      <c r="G126" s="197"/>
      <c r="H126" s="197"/>
      <c r="I126" s="200"/>
      <c r="J126" s="211">
        <f>BK126</f>
        <v>0</v>
      </c>
      <c r="K126" s="197"/>
      <c r="L126" s="202"/>
      <c r="M126" s="203"/>
      <c r="N126" s="204"/>
      <c r="O126" s="204"/>
      <c r="P126" s="205">
        <f>SUM(P127:P135)</f>
        <v>0</v>
      </c>
      <c r="Q126" s="204"/>
      <c r="R126" s="205">
        <f>SUM(R127:R135)</f>
        <v>0</v>
      </c>
      <c r="S126" s="204"/>
      <c r="T126" s="206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79</v>
      </c>
      <c r="AT126" s="208" t="s">
        <v>73</v>
      </c>
      <c r="AU126" s="208" t="s">
        <v>79</v>
      </c>
      <c r="AY126" s="207" t="s">
        <v>115</v>
      </c>
      <c r="BK126" s="209">
        <f>SUM(BK127:BK135)</f>
        <v>0</v>
      </c>
    </row>
    <row r="127" s="2" customFormat="1" ht="22.2" customHeight="1">
      <c r="A127" s="38"/>
      <c r="B127" s="39"/>
      <c r="C127" s="212" t="s">
        <v>79</v>
      </c>
      <c r="D127" s="212" t="s">
        <v>118</v>
      </c>
      <c r="E127" s="213" t="s">
        <v>119</v>
      </c>
      <c r="F127" s="214" t="s">
        <v>120</v>
      </c>
      <c r="G127" s="215" t="s">
        <v>121</v>
      </c>
      <c r="H127" s="216">
        <v>1200</v>
      </c>
      <c r="I127" s="217"/>
      <c r="J127" s="218">
        <f>ROUND(I127*H127,2)</f>
        <v>0</v>
      </c>
      <c r="K127" s="219"/>
      <c r="L127" s="44"/>
      <c r="M127" s="220" t="s">
        <v>1</v>
      </c>
      <c r="N127" s="221" t="s">
        <v>39</v>
      </c>
      <c r="O127" s="91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4" t="s">
        <v>122</v>
      </c>
      <c r="AT127" s="224" t="s">
        <v>118</v>
      </c>
      <c r="AU127" s="224" t="s">
        <v>81</v>
      </c>
      <c r="AY127" s="17" t="s">
        <v>115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79</v>
      </c>
      <c r="BK127" s="225">
        <f>ROUND(I127*H127,2)</f>
        <v>0</v>
      </c>
      <c r="BL127" s="17" t="s">
        <v>122</v>
      </c>
      <c r="BM127" s="224" t="s">
        <v>123</v>
      </c>
    </row>
    <row r="128" s="2" customFormat="1">
      <c r="A128" s="38"/>
      <c r="B128" s="39"/>
      <c r="C128" s="40"/>
      <c r="D128" s="226" t="s">
        <v>124</v>
      </c>
      <c r="E128" s="40"/>
      <c r="F128" s="227" t="s">
        <v>125</v>
      </c>
      <c r="G128" s="40"/>
      <c r="H128" s="40"/>
      <c r="I128" s="228"/>
      <c r="J128" s="40"/>
      <c r="K128" s="40"/>
      <c r="L128" s="44"/>
      <c r="M128" s="229"/>
      <c r="N128" s="230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124</v>
      </c>
      <c r="AU128" s="17" t="s">
        <v>81</v>
      </c>
    </row>
    <row r="129" s="13" customFormat="1">
      <c r="A129" s="13"/>
      <c r="B129" s="231"/>
      <c r="C129" s="232"/>
      <c r="D129" s="233" t="s">
        <v>126</v>
      </c>
      <c r="E129" s="234" t="s">
        <v>1</v>
      </c>
      <c r="F129" s="235" t="s">
        <v>127</v>
      </c>
      <c r="G129" s="232"/>
      <c r="H129" s="236">
        <v>1200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126</v>
      </c>
      <c r="AU129" s="242" t="s">
        <v>81</v>
      </c>
      <c r="AV129" s="13" t="s">
        <v>81</v>
      </c>
      <c r="AW129" s="13" t="s">
        <v>31</v>
      </c>
      <c r="AX129" s="13" t="s">
        <v>74</v>
      </c>
      <c r="AY129" s="242" t="s">
        <v>115</v>
      </c>
    </row>
    <row r="130" s="14" customFormat="1">
      <c r="A130" s="14"/>
      <c r="B130" s="243"/>
      <c r="C130" s="244"/>
      <c r="D130" s="233" t="s">
        <v>126</v>
      </c>
      <c r="E130" s="245" t="s">
        <v>1</v>
      </c>
      <c r="F130" s="246" t="s">
        <v>128</v>
      </c>
      <c r="G130" s="244"/>
      <c r="H130" s="247">
        <v>1200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126</v>
      </c>
      <c r="AU130" s="253" t="s">
        <v>81</v>
      </c>
      <c r="AV130" s="14" t="s">
        <v>122</v>
      </c>
      <c r="AW130" s="14" t="s">
        <v>31</v>
      </c>
      <c r="AX130" s="14" t="s">
        <v>79</v>
      </c>
      <c r="AY130" s="253" t="s">
        <v>115</v>
      </c>
    </row>
    <row r="131" s="2" customFormat="1" ht="30" customHeight="1">
      <c r="A131" s="38"/>
      <c r="B131" s="39"/>
      <c r="C131" s="212" t="s">
        <v>81</v>
      </c>
      <c r="D131" s="212" t="s">
        <v>118</v>
      </c>
      <c r="E131" s="213" t="s">
        <v>129</v>
      </c>
      <c r="F131" s="214" t="s">
        <v>130</v>
      </c>
      <c r="G131" s="215" t="s">
        <v>121</v>
      </c>
      <c r="H131" s="216">
        <v>72000</v>
      </c>
      <c r="I131" s="217"/>
      <c r="J131" s="218">
        <f>ROUND(I131*H131,2)</f>
        <v>0</v>
      </c>
      <c r="K131" s="219"/>
      <c r="L131" s="44"/>
      <c r="M131" s="220" t="s">
        <v>1</v>
      </c>
      <c r="N131" s="221" t="s">
        <v>39</v>
      </c>
      <c r="O131" s="91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122</v>
      </c>
      <c r="AT131" s="224" t="s">
        <v>118</v>
      </c>
      <c r="AU131" s="224" t="s">
        <v>81</v>
      </c>
      <c r="AY131" s="17" t="s">
        <v>115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79</v>
      </c>
      <c r="BK131" s="225">
        <f>ROUND(I131*H131,2)</f>
        <v>0</v>
      </c>
      <c r="BL131" s="17" t="s">
        <v>122</v>
      </c>
      <c r="BM131" s="224" t="s">
        <v>131</v>
      </c>
    </row>
    <row r="132" s="2" customFormat="1">
      <c r="A132" s="38"/>
      <c r="B132" s="39"/>
      <c r="C132" s="40"/>
      <c r="D132" s="226" t="s">
        <v>124</v>
      </c>
      <c r="E132" s="40"/>
      <c r="F132" s="227" t="s">
        <v>132</v>
      </c>
      <c r="G132" s="40"/>
      <c r="H132" s="40"/>
      <c r="I132" s="228"/>
      <c r="J132" s="40"/>
      <c r="K132" s="40"/>
      <c r="L132" s="44"/>
      <c r="M132" s="229"/>
      <c r="N132" s="230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124</v>
      </c>
      <c r="AU132" s="17" t="s">
        <v>81</v>
      </c>
    </row>
    <row r="133" s="13" customFormat="1">
      <c r="A133" s="13"/>
      <c r="B133" s="231"/>
      <c r="C133" s="232"/>
      <c r="D133" s="233" t="s">
        <v>126</v>
      </c>
      <c r="E133" s="232"/>
      <c r="F133" s="235" t="s">
        <v>133</v>
      </c>
      <c r="G133" s="232"/>
      <c r="H133" s="236">
        <v>72000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126</v>
      </c>
      <c r="AU133" s="242" t="s">
        <v>81</v>
      </c>
      <c r="AV133" s="13" t="s">
        <v>81</v>
      </c>
      <c r="AW133" s="13" t="s">
        <v>4</v>
      </c>
      <c r="AX133" s="13" t="s">
        <v>79</v>
      </c>
      <c r="AY133" s="242" t="s">
        <v>115</v>
      </c>
    </row>
    <row r="134" s="2" customFormat="1" ht="22.2" customHeight="1">
      <c r="A134" s="38"/>
      <c r="B134" s="39"/>
      <c r="C134" s="212" t="s">
        <v>134</v>
      </c>
      <c r="D134" s="212" t="s">
        <v>118</v>
      </c>
      <c r="E134" s="213" t="s">
        <v>135</v>
      </c>
      <c r="F134" s="214" t="s">
        <v>136</v>
      </c>
      <c r="G134" s="215" t="s">
        <v>121</v>
      </c>
      <c r="H134" s="216">
        <v>1200</v>
      </c>
      <c r="I134" s="217"/>
      <c r="J134" s="218">
        <f>ROUND(I134*H134,2)</f>
        <v>0</v>
      </c>
      <c r="K134" s="219"/>
      <c r="L134" s="44"/>
      <c r="M134" s="220" t="s">
        <v>1</v>
      </c>
      <c r="N134" s="221" t="s">
        <v>39</v>
      </c>
      <c r="O134" s="91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4" t="s">
        <v>122</v>
      </c>
      <c r="AT134" s="224" t="s">
        <v>118</v>
      </c>
      <c r="AU134" s="224" t="s">
        <v>81</v>
      </c>
      <c r="AY134" s="17" t="s">
        <v>115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79</v>
      </c>
      <c r="BK134" s="225">
        <f>ROUND(I134*H134,2)</f>
        <v>0</v>
      </c>
      <c r="BL134" s="17" t="s">
        <v>122</v>
      </c>
      <c r="BM134" s="224" t="s">
        <v>137</v>
      </c>
    </row>
    <row r="135" s="2" customFormat="1">
      <c r="A135" s="38"/>
      <c r="B135" s="39"/>
      <c r="C135" s="40"/>
      <c r="D135" s="226" t="s">
        <v>124</v>
      </c>
      <c r="E135" s="40"/>
      <c r="F135" s="227" t="s">
        <v>138</v>
      </c>
      <c r="G135" s="40"/>
      <c r="H135" s="40"/>
      <c r="I135" s="228"/>
      <c r="J135" s="40"/>
      <c r="K135" s="40"/>
      <c r="L135" s="44"/>
      <c r="M135" s="229"/>
      <c r="N135" s="230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81</v>
      </c>
    </row>
    <row r="136" s="12" customFormat="1" ht="22.8" customHeight="1">
      <c r="A136" s="12"/>
      <c r="B136" s="196"/>
      <c r="C136" s="197"/>
      <c r="D136" s="198" t="s">
        <v>73</v>
      </c>
      <c r="E136" s="210" t="s">
        <v>139</v>
      </c>
      <c r="F136" s="210" t="s">
        <v>140</v>
      </c>
      <c r="G136" s="197"/>
      <c r="H136" s="197"/>
      <c r="I136" s="200"/>
      <c r="J136" s="211">
        <f>BK136</f>
        <v>0</v>
      </c>
      <c r="K136" s="197"/>
      <c r="L136" s="202"/>
      <c r="M136" s="203"/>
      <c r="N136" s="204"/>
      <c r="O136" s="204"/>
      <c r="P136" s="205">
        <f>SUM(P137:P151)</f>
        <v>0</v>
      </c>
      <c r="Q136" s="204"/>
      <c r="R136" s="205">
        <f>SUM(R137:R151)</f>
        <v>0</v>
      </c>
      <c r="S136" s="204"/>
      <c r="T136" s="206">
        <f>SUM(T137:T151)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7" t="s">
        <v>79</v>
      </c>
      <c r="AT136" s="208" t="s">
        <v>73</v>
      </c>
      <c r="AU136" s="208" t="s">
        <v>79</v>
      </c>
      <c r="AY136" s="207" t="s">
        <v>115</v>
      </c>
      <c r="BK136" s="209">
        <f>SUM(BK137:BK151)</f>
        <v>0</v>
      </c>
    </row>
    <row r="137" s="2" customFormat="1" ht="22.2" customHeight="1">
      <c r="A137" s="38"/>
      <c r="B137" s="39"/>
      <c r="C137" s="212" t="s">
        <v>122</v>
      </c>
      <c r="D137" s="212" t="s">
        <v>118</v>
      </c>
      <c r="E137" s="213" t="s">
        <v>141</v>
      </c>
      <c r="F137" s="214" t="s">
        <v>142</v>
      </c>
      <c r="G137" s="215" t="s">
        <v>143</v>
      </c>
      <c r="H137" s="216">
        <v>11.231999999999999</v>
      </c>
      <c r="I137" s="217"/>
      <c r="J137" s="218">
        <f>ROUND(I137*H137,2)</f>
        <v>0</v>
      </c>
      <c r="K137" s="219"/>
      <c r="L137" s="44"/>
      <c r="M137" s="220" t="s">
        <v>1</v>
      </c>
      <c r="N137" s="221" t="s">
        <v>39</v>
      </c>
      <c r="O137" s="91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4" t="s">
        <v>122</v>
      </c>
      <c r="AT137" s="224" t="s">
        <v>118</v>
      </c>
      <c r="AU137" s="224" t="s">
        <v>81</v>
      </c>
      <c r="AY137" s="17" t="s">
        <v>115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79</v>
      </c>
      <c r="BK137" s="225">
        <f>ROUND(I137*H137,2)</f>
        <v>0</v>
      </c>
      <c r="BL137" s="17" t="s">
        <v>122</v>
      </c>
      <c r="BM137" s="224" t="s">
        <v>144</v>
      </c>
    </row>
    <row r="138" s="2" customFormat="1">
      <c r="A138" s="38"/>
      <c r="B138" s="39"/>
      <c r="C138" s="40"/>
      <c r="D138" s="226" t="s">
        <v>124</v>
      </c>
      <c r="E138" s="40"/>
      <c r="F138" s="227" t="s">
        <v>145</v>
      </c>
      <c r="G138" s="40"/>
      <c r="H138" s="40"/>
      <c r="I138" s="228"/>
      <c r="J138" s="40"/>
      <c r="K138" s="40"/>
      <c r="L138" s="44"/>
      <c r="M138" s="229"/>
      <c r="N138" s="230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124</v>
      </c>
      <c r="AU138" s="17" t="s">
        <v>81</v>
      </c>
    </row>
    <row r="139" s="2" customFormat="1" ht="22.2" customHeight="1">
      <c r="A139" s="38"/>
      <c r="B139" s="39"/>
      <c r="C139" s="212" t="s">
        <v>146</v>
      </c>
      <c r="D139" s="212" t="s">
        <v>118</v>
      </c>
      <c r="E139" s="213" t="s">
        <v>147</v>
      </c>
      <c r="F139" s="214" t="s">
        <v>148</v>
      </c>
      <c r="G139" s="215" t="s">
        <v>143</v>
      </c>
      <c r="H139" s="216">
        <v>11.231999999999999</v>
      </c>
      <c r="I139" s="217"/>
      <c r="J139" s="218">
        <f>ROUND(I139*H139,2)</f>
        <v>0</v>
      </c>
      <c r="K139" s="219"/>
      <c r="L139" s="44"/>
      <c r="M139" s="220" t="s">
        <v>1</v>
      </c>
      <c r="N139" s="221" t="s">
        <v>39</v>
      </c>
      <c r="O139" s="91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4" t="s">
        <v>122</v>
      </c>
      <c r="AT139" s="224" t="s">
        <v>118</v>
      </c>
      <c r="AU139" s="224" t="s">
        <v>81</v>
      </c>
      <c r="AY139" s="17" t="s">
        <v>115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79</v>
      </c>
      <c r="BK139" s="225">
        <f>ROUND(I139*H139,2)</f>
        <v>0</v>
      </c>
      <c r="BL139" s="17" t="s">
        <v>122</v>
      </c>
      <c r="BM139" s="224" t="s">
        <v>149</v>
      </c>
    </row>
    <row r="140" s="2" customFormat="1">
      <c r="A140" s="38"/>
      <c r="B140" s="39"/>
      <c r="C140" s="40"/>
      <c r="D140" s="226" t="s">
        <v>124</v>
      </c>
      <c r="E140" s="40"/>
      <c r="F140" s="227" t="s">
        <v>150</v>
      </c>
      <c r="G140" s="40"/>
      <c r="H140" s="40"/>
      <c r="I140" s="228"/>
      <c r="J140" s="40"/>
      <c r="K140" s="40"/>
      <c r="L140" s="44"/>
      <c r="M140" s="229"/>
      <c r="N140" s="230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124</v>
      </c>
      <c r="AU140" s="17" t="s">
        <v>81</v>
      </c>
    </row>
    <row r="141" s="2" customFormat="1" ht="22.2" customHeight="1">
      <c r="A141" s="38"/>
      <c r="B141" s="39"/>
      <c r="C141" s="212" t="s">
        <v>151</v>
      </c>
      <c r="D141" s="212" t="s">
        <v>118</v>
      </c>
      <c r="E141" s="213" t="s">
        <v>152</v>
      </c>
      <c r="F141" s="214" t="s">
        <v>153</v>
      </c>
      <c r="G141" s="215" t="s">
        <v>143</v>
      </c>
      <c r="H141" s="216">
        <v>101.08799999999999</v>
      </c>
      <c r="I141" s="217"/>
      <c r="J141" s="218">
        <f>ROUND(I141*H141,2)</f>
        <v>0</v>
      </c>
      <c r="K141" s="219"/>
      <c r="L141" s="44"/>
      <c r="M141" s="220" t="s">
        <v>1</v>
      </c>
      <c r="N141" s="221" t="s">
        <v>39</v>
      </c>
      <c r="O141" s="91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4" t="s">
        <v>122</v>
      </c>
      <c r="AT141" s="224" t="s">
        <v>118</v>
      </c>
      <c r="AU141" s="224" t="s">
        <v>81</v>
      </c>
      <c r="AY141" s="17" t="s">
        <v>115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79</v>
      </c>
      <c r="BK141" s="225">
        <f>ROUND(I141*H141,2)</f>
        <v>0</v>
      </c>
      <c r="BL141" s="17" t="s">
        <v>122</v>
      </c>
      <c r="BM141" s="224" t="s">
        <v>154</v>
      </c>
    </row>
    <row r="142" s="2" customFormat="1">
      <c r="A142" s="38"/>
      <c r="B142" s="39"/>
      <c r="C142" s="40"/>
      <c r="D142" s="226" t="s">
        <v>124</v>
      </c>
      <c r="E142" s="40"/>
      <c r="F142" s="227" t="s">
        <v>155</v>
      </c>
      <c r="G142" s="40"/>
      <c r="H142" s="40"/>
      <c r="I142" s="228"/>
      <c r="J142" s="40"/>
      <c r="K142" s="40"/>
      <c r="L142" s="44"/>
      <c r="M142" s="229"/>
      <c r="N142" s="230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124</v>
      </c>
      <c r="AU142" s="17" t="s">
        <v>81</v>
      </c>
    </row>
    <row r="143" s="13" customFormat="1">
      <c r="A143" s="13"/>
      <c r="B143" s="231"/>
      <c r="C143" s="232"/>
      <c r="D143" s="233" t="s">
        <v>126</v>
      </c>
      <c r="E143" s="232"/>
      <c r="F143" s="235" t="s">
        <v>156</v>
      </c>
      <c r="G143" s="232"/>
      <c r="H143" s="236">
        <v>101.08799999999999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126</v>
      </c>
      <c r="AU143" s="242" t="s">
        <v>81</v>
      </c>
      <c r="AV143" s="13" t="s">
        <v>81</v>
      </c>
      <c r="AW143" s="13" t="s">
        <v>4</v>
      </c>
      <c r="AX143" s="13" t="s">
        <v>79</v>
      </c>
      <c r="AY143" s="242" t="s">
        <v>115</v>
      </c>
    </row>
    <row r="144" s="2" customFormat="1" ht="30" customHeight="1">
      <c r="A144" s="38"/>
      <c r="B144" s="39"/>
      <c r="C144" s="212" t="s">
        <v>157</v>
      </c>
      <c r="D144" s="212" t="s">
        <v>118</v>
      </c>
      <c r="E144" s="213" t="s">
        <v>158</v>
      </c>
      <c r="F144" s="214" t="s">
        <v>159</v>
      </c>
      <c r="G144" s="215" t="s">
        <v>143</v>
      </c>
      <c r="H144" s="216">
        <v>4.0469999999999997</v>
      </c>
      <c r="I144" s="217"/>
      <c r="J144" s="218">
        <f>ROUND(I144*H144,2)</f>
        <v>0</v>
      </c>
      <c r="K144" s="219"/>
      <c r="L144" s="44"/>
      <c r="M144" s="220" t="s">
        <v>1</v>
      </c>
      <c r="N144" s="221" t="s">
        <v>39</v>
      </c>
      <c r="O144" s="91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122</v>
      </c>
      <c r="AT144" s="224" t="s">
        <v>118</v>
      </c>
      <c r="AU144" s="224" t="s">
        <v>81</v>
      </c>
      <c r="AY144" s="17" t="s">
        <v>115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79</v>
      </c>
      <c r="BK144" s="225">
        <f>ROUND(I144*H144,2)</f>
        <v>0</v>
      </c>
      <c r="BL144" s="17" t="s">
        <v>122</v>
      </c>
      <c r="BM144" s="224" t="s">
        <v>160</v>
      </c>
    </row>
    <row r="145" s="2" customFormat="1">
      <c r="A145" s="38"/>
      <c r="B145" s="39"/>
      <c r="C145" s="40"/>
      <c r="D145" s="226" t="s">
        <v>124</v>
      </c>
      <c r="E145" s="40"/>
      <c r="F145" s="227" t="s">
        <v>161</v>
      </c>
      <c r="G145" s="40"/>
      <c r="H145" s="40"/>
      <c r="I145" s="228"/>
      <c r="J145" s="40"/>
      <c r="K145" s="40"/>
      <c r="L145" s="44"/>
      <c r="M145" s="229"/>
      <c r="N145" s="230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124</v>
      </c>
      <c r="AU145" s="17" t="s">
        <v>81</v>
      </c>
    </row>
    <row r="146" s="13" customFormat="1">
      <c r="A146" s="13"/>
      <c r="B146" s="231"/>
      <c r="C146" s="232"/>
      <c r="D146" s="233" t="s">
        <v>126</v>
      </c>
      <c r="E146" s="234" t="s">
        <v>1</v>
      </c>
      <c r="F146" s="235" t="s">
        <v>162</v>
      </c>
      <c r="G146" s="232"/>
      <c r="H146" s="236">
        <v>4.0469999999999997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126</v>
      </c>
      <c r="AU146" s="242" t="s">
        <v>81</v>
      </c>
      <c r="AV146" s="13" t="s">
        <v>81</v>
      </c>
      <c r="AW146" s="13" t="s">
        <v>31</v>
      </c>
      <c r="AX146" s="13" t="s">
        <v>74</v>
      </c>
      <c r="AY146" s="242" t="s">
        <v>115</v>
      </c>
    </row>
    <row r="147" s="14" customFormat="1">
      <c r="A147" s="14"/>
      <c r="B147" s="243"/>
      <c r="C147" s="244"/>
      <c r="D147" s="233" t="s">
        <v>126</v>
      </c>
      <c r="E147" s="245" t="s">
        <v>1</v>
      </c>
      <c r="F147" s="246" t="s">
        <v>128</v>
      </c>
      <c r="G147" s="244"/>
      <c r="H147" s="247">
        <v>4.0469999999999997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126</v>
      </c>
      <c r="AU147" s="253" t="s">
        <v>81</v>
      </c>
      <c r="AV147" s="14" t="s">
        <v>122</v>
      </c>
      <c r="AW147" s="14" t="s">
        <v>31</v>
      </c>
      <c r="AX147" s="14" t="s">
        <v>79</v>
      </c>
      <c r="AY147" s="253" t="s">
        <v>115</v>
      </c>
    </row>
    <row r="148" s="2" customFormat="1" ht="30" customHeight="1">
      <c r="A148" s="38"/>
      <c r="B148" s="39"/>
      <c r="C148" s="212" t="s">
        <v>163</v>
      </c>
      <c r="D148" s="212" t="s">
        <v>118</v>
      </c>
      <c r="E148" s="213" t="s">
        <v>164</v>
      </c>
      <c r="F148" s="214" t="s">
        <v>165</v>
      </c>
      <c r="G148" s="215" t="s">
        <v>143</v>
      </c>
      <c r="H148" s="216">
        <v>0.77600000000000002</v>
      </c>
      <c r="I148" s="217"/>
      <c r="J148" s="218">
        <f>ROUND(I148*H148,2)</f>
        <v>0</v>
      </c>
      <c r="K148" s="219"/>
      <c r="L148" s="44"/>
      <c r="M148" s="220" t="s">
        <v>1</v>
      </c>
      <c r="N148" s="221" t="s">
        <v>39</v>
      </c>
      <c r="O148" s="91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122</v>
      </c>
      <c r="AT148" s="224" t="s">
        <v>118</v>
      </c>
      <c r="AU148" s="224" t="s">
        <v>81</v>
      </c>
      <c r="AY148" s="17" t="s">
        <v>115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79</v>
      </c>
      <c r="BK148" s="225">
        <f>ROUND(I148*H148,2)</f>
        <v>0</v>
      </c>
      <c r="BL148" s="17" t="s">
        <v>122</v>
      </c>
      <c r="BM148" s="224" t="s">
        <v>166</v>
      </c>
    </row>
    <row r="149" s="2" customFormat="1">
      <c r="A149" s="38"/>
      <c r="B149" s="39"/>
      <c r="C149" s="40"/>
      <c r="D149" s="226" t="s">
        <v>124</v>
      </c>
      <c r="E149" s="40"/>
      <c r="F149" s="227" t="s">
        <v>167</v>
      </c>
      <c r="G149" s="40"/>
      <c r="H149" s="40"/>
      <c r="I149" s="228"/>
      <c r="J149" s="40"/>
      <c r="K149" s="40"/>
      <c r="L149" s="44"/>
      <c r="M149" s="229"/>
      <c r="N149" s="230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124</v>
      </c>
      <c r="AU149" s="17" t="s">
        <v>81</v>
      </c>
    </row>
    <row r="150" s="2" customFormat="1" ht="34.8" customHeight="1">
      <c r="A150" s="38"/>
      <c r="B150" s="39"/>
      <c r="C150" s="212" t="s">
        <v>116</v>
      </c>
      <c r="D150" s="212" t="s">
        <v>118</v>
      </c>
      <c r="E150" s="213" t="s">
        <v>168</v>
      </c>
      <c r="F150" s="214" t="s">
        <v>169</v>
      </c>
      <c r="G150" s="215" t="s">
        <v>143</v>
      </c>
      <c r="H150" s="216">
        <v>6.0899999999999999</v>
      </c>
      <c r="I150" s="217"/>
      <c r="J150" s="218">
        <f>ROUND(I150*H150,2)</f>
        <v>0</v>
      </c>
      <c r="K150" s="219"/>
      <c r="L150" s="44"/>
      <c r="M150" s="220" t="s">
        <v>1</v>
      </c>
      <c r="N150" s="221" t="s">
        <v>39</v>
      </c>
      <c r="O150" s="91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4" t="s">
        <v>122</v>
      </c>
      <c r="AT150" s="224" t="s">
        <v>118</v>
      </c>
      <c r="AU150" s="224" t="s">
        <v>81</v>
      </c>
      <c r="AY150" s="17" t="s">
        <v>115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79</v>
      </c>
      <c r="BK150" s="225">
        <f>ROUND(I150*H150,2)</f>
        <v>0</v>
      </c>
      <c r="BL150" s="17" t="s">
        <v>122</v>
      </c>
      <c r="BM150" s="224" t="s">
        <v>170</v>
      </c>
    </row>
    <row r="151" s="2" customFormat="1">
      <c r="A151" s="38"/>
      <c r="B151" s="39"/>
      <c r="C151" s="40"/>
      <c r="D151" s="226" t="s">
        <v>124</v>
      </c>
      <c r="E151" s="40"/>
      <c r="F151" s="227" t="s">
        <v>171</v>
      </c>
      <c r="G151" s="40"/>
      <c r="H151" s="40"/>
      <c r="I151" s="228"/>
      <c r="J151" s="40"/>
      <c r="K151" s="40"/>
      <c r="L151" s="44"/>
      <c r="M151" s="229"/>
      <c r="N151" s="230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124</v>
      </c>
      <c r="AU151" s="17" t="s">
        <v>81</v>
      </c>
    </row>
    <row r="152" s="12" customFormat="1" ht="25.92" customHeight="1">
      <c r="A152" s="12"/>
      <c r="B152" s="196"/>
      <c r="C152" s="197"/>
      <c r="D152" s="198" t="s">
        <v>73</v>
      </c>
      <c r="E152" s="199" t="s">
        <v>172</v>
      </c>
      <c r="F152" s="199" t="s">
        <v>173</v>
      </c>
      <c r="G152" s="197"/>
      <c r="H152" s="197"/>
      <c r="I152" s="200"/>
      <c r="J152" s="201">
        <f>BK152</f>
        <v>0</v>
      </c>
      <c r="K152" s="197"/>
      <c r="L152" s="202"/>
      <c r="M152" s="203"/>
      <c r="N152" s="204"/>
      <c r="O152" s="204"/>
      <c r="P152" s="205">
        <f>P153+P170+P213+P234+P253+P263+P269+P275</f>
        <v>0</v>
      </c>
      <c r="Q152" s="204"/>
      <c r="R152" s="205">
        <f>R153+R170+R213+R234+R253+R263+R269+R275</f>
        <v>9.5883728700000006</v>
      </c>
      <c r="S152" s="204"/>
      <c r="T152" s="206">
        <f>T153+T170+T213+T234+T253+T263+T269+T275</f>
        <v>11.232422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81</v>
      </c>
      <c r="AT152" s="208" t="s">
        <v>73</v>
      </c>
      <c r="AU152" s="208" t="s">
        <v>74</v>
      </c>
      <c r="AY152" s="207" t="s">
        <v>115</v>
      </c>
      <c r="BK152" s="209">
        <f>BK153+BK170+BK213+BK234+BK253+BK263+BK269+BK275</f>
        <v>0</v>
      </c>
    </row>
    <row r="153" s="12" customFormat="1" ht="22.8" customHeight="1">
      <c r="A153" s="12"/>
      <c r="B153" s="196"/>
      <c r="C153" s="197"/>
      <c r="D153" s="198" t="s">
        <v>73</v>
      </c>
      <c r="E153" s="210" t="s">
        <v>174</v>
      </c>
      <c r="F153" s="210" t="s">
        <v>175</v>
      </c>
      <c r="G153" s="197"/>
      <c r="H153" s="197"/>
      <c r="I153" s="200"/>
      <c r="J153" s="211">
        <f>BK153</f>
        <v>0</v>
      </c>
      <c r="K153" s="197"/>
      <c r="L153" s="202"/>
      <c r="M153" s="203"/>
      <c r="N153" s="204"/>
      <c r="O153" s="204"/>
      <c r="P153" s="205">
        <f>SUM(P154:P169)</f>
        <v>0</v>
      </c>
      <c r="Q153" s="204"/>
      <c r="R153" s="205">
        <f>SUM(R154:R169)</f>
        <v>0</v>
      </c>
      <c r="S153" s="204"/>
      <c r="T153" s="206">
        <f>SUM(T154:T169)</f>
        <v>0.17197999999999999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7" t="s">
        <v>81</v>
      </c>
      <c r="AT153" s="208" t="s">
        <v>73</v>
      </c>
      <c r="AU153" s="208" t="s">
        <v>79</v>
      </c>
      <c r="AY153" s="207" t="s">
        <v>115</v>
      </c>
      <c r="BK153" s="209">
        <f>SUM(BK154:BK169)</f>
        <v>0</v>
      </c>
    </row>
    <row r="154" s="2" customFormat="1" ht="22.2" customHeight="1">
      <c r="A154" s="38"/>
      <c r="B154" s="39"/>
      <c r="C154" s="212" t="s">
        <v>176</v>
      </c>
      <c r="D154" s="212" t="s">
        <v>118</v>
      </c>
      <c r="E154" s="213" t="s">
        <v>177</v>
      </c>
      <c r="F154" s="214" t="s">
        <v>178</v>
      </c>
      <c r="G154" s="215" t="s">
        <v>179</v>
      </c>
      <c r="H154" s="216">
        <v>1</v>
      </c>
      <c r="I154" s="217"/>
      <c r="J154" s="218">
        <f>ROUND(I154*H154,2)</f>
        <v>0</v>
      </c>
      <c r="K154" s="219"/>
      <c r="L154" s="44"/>
      <c r="M154" s="220" t="s">
        <v>1</v>
      </c>
      <c r="N154" s="221" t="s">
        <v>39</v>
      </c>
      <c r="O154" s="91"/>
      <c r="P154" s="222">
        <f>O154*H154</f>
        <v>0</v>
      </c>
      <c r="Q154" s="222">
        <v>0</v>
      </c>
      <c r="R154" s="222">
        <f>Q154*H154</f>
        <v>0</v>
      </c>
      <c r="S154" s="222">
        <v>0.0025999999999999999</v>
      </c>
      <c r="T154" s="223">
        <f>S154*H154</f>
        <v>0.0025999999999999999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4" t="s">
        <v>180</v>
      </c>
      <c r="AT154" s="224" t="s">
        <v>118</v>
      </c>
      <c r="AU154" s="224" t="s">
        <v>81</v>
      </c>
      <c r="AY154" s="17" t="s">
        <v>115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79</v>
      </c>
      <c r="BK154" s="225">
        <f>ROUND(I154*H154,2)</f>
        <v>0</v>
      </c>
      <c r="BL154" s="17" t="s">
        <v>180</v>
      </c>
      <c r="BM154" s="224" t="s">
        <v>181</v>
      </c>
    </row>
    <row r="155" s="2" customFormat="1" ht="22.2" customHeight="1">
      <c r="A155" s="38"/>
      <c r="B155" s="39"/>
      <c r="C155" s="212" t="s">
        <v>182</v>
      </c>
      <c r="D155" s="212" t="s">
        <v>118</v>
      </c>
      <c r="E155" s="213" t="s">
        <v>183</v>
      </c>
      <c r="F155" s="214" t="s">
        <v>184</v>
      </c>
      <c r="G155" s="215" t="s">
        <v>185</v>
      </c>
      <c r="H155" s="216">
        <v>8</v>
      </c>
      <c r="I155" s="217"/>
      <c r="J155" s="218">
        <f>ROUND(I155*H155,2)</f>
        <v>0</v>
      </c>
      <c r="K155" s="219"/>
      <c r="L155" s="44"/>
      <c r="M155" s="220" t="s">
        <v>1</v>
      </c>
      <c r="N155" s="221" t="s">
        <v>39</v>
      </c>
      <c r="O155" s="91"/>
      <c r="P155" s="222">
        <f>O155*H155</f>
        <v>0</v>
      </c>
      <c r="Q155" s="222">
        <v>0</v>
      </c>
      <c r="R155" s="222">
        <f>Q155*H155</f>
        <v>0</v>
      </c>
      <c r="S155" s="222">
        <v>0.0166</v>
      </c>
      <c r="T155" s="223">
        <f>S155*H155</f>
        <v>0.1328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4" t="s">
        <v>180</v>
      </c>
      <c r="AT155" s="224" t="s">
        <v>118</v>
      </c>
      <c r="AU155" s="224" t="s">
        <v>81</v>
      </c>
      <c r="AY155" s="17" t="s">
        <v>115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7" t="s">
        <v>79</v>
      </c>
      <c r="BK155" s="225">
        <f>ROUND(I155*H155,2)</f>
        <v>0</v>
      </c>
      <c r="BL155" s="17" t="s">
        <v>180</v>
      </c>
      <c r="BM155" s="224" t="s">
        <v>186</v>
      </c>
    </row>
    <row r="156" s="2" customFormat="1">
      <c r="A156" s="38"/>
      <c r="B156" s="39"/>
      <c r="C156" s="40"/>
      <c r="D156" s="226" t="s">
        <v>124</v>
      </c>
      <c r="E156" s="40"/>
      <c r="F156" s="227" t="s">
        <v>187</v>
      </c>
      <c r="G156" s="40"/>
      <c r="H156" s="40"/>
      <c r="I156" s="228"/>
      <c r="J156" s="40"/>
      <c r="K156" s="40"/>
      <c r="L156" s="44"/>
      <c r="M156" s="229"/>
      <c r="N156" s="230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124</v>
      </c>
      <c r="AU156" s="17" t="s">
        <v>81</v>
      </c>
    </row>
    <row r="157" s="2" customFormat="1" ht="40.2" customHeight="1">
      <c r="A157" s="38"/>
      <c r="B157" s="39"/>
      <c r="C157" s="212" t="s">
        <v>8</v>
      </c>
      <c r="D157" s="212" t="s">
        <v>118</v>
      </c>
      <c r="E157" s="213" t="s">
        <v>188</v>
      </c>
      <c r="F157" s="214" t="s">
        <v>189</v>
      </c>
      <c r="G157" s="215" t="s">
        <v>185</v>
      </c>
      <c r="H157" s="216">
        <v>8</v>
      </c>
      <c r="I157" s="217"/>
      <c r="J157" s="218">
        <f>ROUND(I157*H157,2)</f>
        <v>0</v>
      </c>
      <c r="K157" s="219"/>
      <c r="L157" s="44"/>
      <c r="M157" s="220" t="s">
        <v>1</v>
      </c>
      <c r="N157" s="221" t="s">
        <v>39</v>
      </c>
      <c r="O157" s="91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4" t="s">
        <v>180</v>
      </c>
      <c r="AT157" s="224" t="s">
        <v>118</v>
      </c>
      <c r="AU157" s="224" t="s">
        <v>81</v>
      </c>
      <c r="AY157" s="17" t="s">
        <v>115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79</v>
      </c>
      <c r="BK157" s="225">
        <f>ROUND(I157*H157,2)</f>
        <v>0</v>
      </c>
      <c r="BL157" s="17" t="s">
        <v>180</v>
      </c>
      <c r="BM157" s="224" t="s">
        <v>190</v>
      </c>
    </row>
    <row r="158" s="2" customFormat="1" ht="30" customHeight="1">
      <c r="A158" s="38"/>
      <c r="B158" s="39"/>
      <c r="C158" s="212" t="s">
        <v>191</v>
      </c>
      <c r="D158" s="212" t="s">
        <v>118</v>
      </c>
      <c r="E158" s="213" t="s">
        <v>192</v>
      </c>
      <c r="F158" s="214" t="s">
        <v>193</v>
      </c>
      <c r="G158" s="215" t="s">
        <v>194</v>
      </c>
      <c r="H158" s="216">
        <v>59</v>
      </c>
      <c r="I158" s="217"/>
      <c r="J158" s="218">
        <f>ROUND(I158*H158,2)</f>
        <v>0</v>
      </c>
      <c r="K158" s="219"/>
      <c r="L158" s="44"/>
      <c r="M158" s="220" t="s">
        <v>1</v>
      </c>
      <c r="N158" s="221" t="s">
        <v>39</v>
      </c>
      <c r="O158" s="91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4" t="s">
        <v>180</v>
      </c>
      <c r="AT158" s="224" t="s">
        <v>118</v>
      </c>
      <c r="AU158" s="224" t="s">
        <v>81</v>
      </c>
      <c r="AY158" s="17" t="s">
        <v>115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79</v>
      </c>
      <c r="BK158" s="225">
        <f>ROUND(I158*H158,2)</f>
        <v>0</v>
      </c>
      <c r="BL158" s="17" t="s">
        <v>180</v>
      </c>
      <c r="BM158" s="224" t="s">
        <v>195</v>
      </c>
    </row>
    <row r="159" s="2" customFormat="1" ht="22.2" customHeight="1">
      <c r="A159" s="38"/>
      <c r="B159" s="39"/>
      <c r="C159" s="212" t="s">
        <v>196</v>
      </c>
      <c r="D159" s="212" t="s">
        <v>118</v>
      </c>
      <c r="E159" s="213" t="s">
        <v>197</v>
      </c>
      <c r="F159" s="214" t="s">
        <v>198</v>
      </c>
      <c r="G159" s="215" t="s">
        <v>194</v>
      </c>
      <c r="H159" s="216">
        <v>59</v>
      </c>
      <c r="I159" s="217"/>
      <c r="J159" s="218">
        <f>ROUND(I159*H159,2)</f>
        <v>0</v>
      </c>
      <c r="K159" s="219"/>
      <c r="L159" s="44"/>
      <c r="M159" s="220" t="s">
        <v>1</v>
      </c>
      <c r="N159" s="221" t="s">
        <v>39</v>
      </c>
      <c r="O159" s="91"/>
      <c r="P159" s="222">
        <f>O159*H159</f>
        <v>0</v>
      </c>
      <c r="Q159" s="222">
        <v>0</v>
      </c>
      <c r="R159" s="222">
        <f>Q159*H159</f>
        <v>0</v>
      </c>
      <c r="S159" s="222">
        <v>0.00062</v>
      </c>
      <c r="T159" s="223">
        <f>S159*H159</f>
        <v>0.036580000000000001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4" t="s">
        <v>180</v>
      </c>
      <c r="AT159" s="224" t="s">
        <v>118</v>
      </c>
      <c r="AU159" s="224" t="s">
        <v>81</v>
      </c>
      <c r="AY159" s="17" t="s">
        <v>115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79</v>
      </c>
      <c r="BK159" s="225">
        <f>ROUND(I159*H159,2)</f>
        <v>0</v>
      </c>
      <c r="BL159" s="17" t="s">
        <v>180</v>
      </c>
      <c r="BM159" s="224" t="s">
        <v>199</v>
      </c>
    </row>
    <row r="160" s="2" customFormat="1">
      <c r="A160" s="38"/>
      <c r="B160" s="39"/>
      <c r="C160" s="40"/>
      <c r="D160" s="226" t="s">
        <v>124</v>
      </c>
      <c r="E160" s="40"/>
      <c r="F160" s="227" t="s">
        <v>200</v>
      </c>
      <c r="G160" s="40"/>
      <c r="H160" s="40"/>
      <c r="I160" s="228"/>
      <c r="J160" s="40"/>
      <c r="K160" s="40"/>
      <c r="L160" s="44"/>
      <c r="M160" s="229"/>
      <c r="N160" s="230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124</v>
      </c>
      <c r="AU160" s="17" t="s">
        <v>81</v>
      </c>
    </row>
    <row r="161" s="15" customFormat="1">
      <c r="A161" s="15"/>
      <c r="B161" s="254"/>
      <c r="C161" s="255"/>
      <c r="D161" s="233" t="s">
        <v>126</v>
      </c>
      <c r="E161" s="256" t="s">
        <v>1</v>
      </c>
      <c r="F161" s="257" t="s">
        <v>201</v>
      </c>
      <c r="G161" s="255"/>
      <c r="H161" s="256" t="s">
        <v>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126</v>
      </c>
      <c r="AU161" s="263" t="s">
        <v>81</v>
      </c>
      <c r="AV161" s="15" t="s">
        <v>79</v>
      </c>
      <c r="AW161" s="15" t="s">
        <v>31</v>
      </c>
      <c r="AX161" s="15" t="s">
        <v>74</v>
      </c>
      <c r="AY161" s="263" t="s">
        <v>115</v>
      </c>
    </row>
    <row r="162" s="13" customFormat="1">
      <c r="A162" s="13"/>
      <c r="B162" s="231"/>
      <c r="C162" s="232"/>
      <c r="D162" s="233" t="s">
        <v>126</v>
      </c>
      <c r="E162" s="234" t="s">
        <v>1</v>
      </c>
      <c r="F162" s="235" t="s">
        <v>202</v>
      </c>
      <c r="G162" s="232"/>
      <c r="H162" s="236">
        <v>59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126</v>
      </c>
      <c r="AU162" s="242" t="s">
        <v>81</v>
      </c>
      <c r="AV162" s="13" t="s">
        <v>81</v>
      </c>
      <c r="AW162" s="13" t="s">
        <v>31</v>
      </c>
      <c r="AX162" s="13" t="s">
        <v>74</v>
      </c>
      <c r="AY162" s="242" t="s">
        <v>115</v>
      </c>
    </row>
    <row r="163" s="14" customFormat="1">
      <c r="A163" s="14"/>
      <c r="B163" s="243"/>
      <c r="C163" s="244"/>
      <c r="D163" s="233" t="s">
        <v>126</v>
      </c>
      <c r="E163" s="245" t="s">
        <v>1</v>
      </c>
      <c r="F163" s="246" t="s">
        <v>128</v>
      </c>
      <c r="G163" s="244"/>
      <c r="H163" s="247">
        <v>59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126</v>
      </c>
      <c r="AU163" s="253" t="s">
        <v>81</v>
      </c>
      <c r="AV163" s="14" t="s">
        <v>122</v>
      </c>
      <c r="AW163" s="14" t="s">
        <v>31</v>
      </c>
      <c r="AX163" s="14" t="s">
        <v>79</v>
      </c>
      <c r="AY163" s="253" t="s">
        <v>115</v>
      </c>
    </row>
    <row r="164" s="2" customFormat="1" ht="22.2" customHeight="1">
      <c r="A164" s="38"/>
      <c r="B164" s="39"/>
      <c r="C164" s="212" t="s">
        <v>203</v>
      </c>
      <c r="D164" s="212" t="s">
        <v>118</v>
      </c>
      <c r="E164" s="213" t="s">
        <v>204</v>
      </c>
      <c r="F164" s="214" t="s">
        <v>205</v>
      </c>
      <c r="G164" s="215" t="s">
        <v>185</v>
      </c>
      <c r="H164" s="216">
        <v>1</v>
      </c>
      <c r="I164" s="217"/>
      <c r="J164" s="218">
        <f>ROUND(I164*H164,2)</f>
        <v>0</v>
      </c>
      <c r="K164" s="219"/>
      <c r="L164" s="44"/>
      <c r="M164" s="220" t="s">
        <v>1</v>
      </c>
      <c r="N164" s="221" t="s">
        <v>39</v>
      </c>
      <c r="O164" s="91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4" t="s">
        <v>180</v>
      </c>
      <c r="AT164" s="224" t="s">
        <v>118</v>
      </c>
      <c r="AU164" s="224" t="s">
        <v>81</v>
      </c>
      <c r="AY164" s="17" t="s">
        <v>115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79</v>
      </c>
      <c r="BK164" s="225">
        <f>ROUND(I164*H164,2)</f>
        <v>0</v>
      </c>
      <c r="BL164" s="17" t="s">
        <v>180</v>
      </c>
      <c r="BM164" s="224" t="s">
        <v>206</v>
      </c>
    </row>
    <row r="165" s="2" customFormat="1">
      <c r="A165" s="38"/>
      <c r="B165" s="39"/>
      <c r="C165" s="40"/>
      <c r="D165" s="226" t="s">
        <v>124</v>
      </c>
      <c r="E165" s="40"/>
      <c r="F165" s="227" t="s">
        <v>207</v>
      </c>
      <c r="G165" s="40"/>
      <c r="H165" s="40"/>
      <c r="I165" s="228"/>
      <c r="J165" s="40"/>
      <c r="K165" s="40"/>
      <c r="L165" s="44"/>
      <c r="M165" s="229"/>
      <c r="N165" s="230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124</v>
      </c>
      <c r="AU165" s="17" t="s">
        <v>81</v>
      </c>
    </row>
    <row r="166" s="2" customFormat="1" ht="14.4" customHeight="1">
      <c r="A166" s="38"/>
      <c r="B166" s="39"/>
      <c r="C166" s="212" t="s">
        <v>180</v>
      </c>
      <c r="D166" s="212" t="s">
        <v>118</v>
      </c>
      <c r="E166" s="213" t="s">
        <v>208</v>
      </c>
      <c r="F166" s="214" t="s">
        <v>209</v>
      </c>
      <c r="G166" s="215" t="s">
        <v>185</v>
      </c>
      <c r="H166" s="216">
        <v>1</v>
      </c>
      <c r="I166" s="217"/>
      <c r="J166" s="218">
        <f>ROUND(I166*H166,2)</f>
        <v>0</v>
      </c>
      <c r="K166" s="219"/>
      <c r="L166" s="44"/>
      <c r="M166" s="220" t="s">
        <v>1</v>
      </c>
      <c r="N166" s="221" t="s">
        <v>39</v>
      </c>
      <c r="O166" s="91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4" t="s">
        <v>180</v>
      </c>
      <c r="AT166" s="224" t="s">
        <v>118</v>
      </c>
      <c r="AU166" s="224" t="s">
        <v>81</v>
      </c>
      <c r="AY166" s="17" t="s">
        <v>115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79</v>
      </c>
      <c r="BK166" s="225">
        <f>ROUND(I166*H166,2)</f>
        <v>0</v>
      </c>
      <c r="BL166" s="17" t="s">
        <v>180</v>
      </c>
      <c r="BM166" s="224" t="s">
        <v>210</v>
      </c>
    </row>
    <row r="167" s="2" customFormat="1">
      <c r="A167" s="38"/>
      <c r="B167" s="39"/>
      <c r="C167" s="40"/>
      <c r="D167" s="226" t="s">
        <v>124</v>
      </c>
      <c r="E167" s="40"/>
      <c r="F167" s="227" t="s">
        <v>211</v>
      </c>
      <c r="G167" s="40"/>
      <c r="H167" s="40"/>
      <c r="I167" s="228"/>
      <c r="J167" s="40"/>
      <c r="K167" s="40"/>
      <c r="L167" s="44"/>
      <c r="M167" s="229"/>
      <c r="N167" s="230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124</v>
      </c>
      <c r="AU167" s="17" t="s">
        <v>81</v>
      </c>
    </row>
    <row r="168" s="2" customFormat="1" ht="22.2" customHeight="1">
      <c r="A168" s="38"/>
      <c r="B168" s="39"/>
      <c r="C168" s="212" t="s">
        <v>212</v>
      </c>
      <c r="D168" s="212" t="s">
        <v>118</v>
      </c>
      <c r="E168" s="213" t="s">
        <v>213</v>
      </c>
      <c r="F168" s="214" t="s">
        <v>214</v>
      </c>
      <c r="G168" s="215" t="s">
        <v>215</v>
      </c>
      <c r="H168" s="264"/>
      <c r="I168" s="217"/>
      <c r="J168" s="218">
        <f>ROUND(I168*H168,2)</f>
        <v>0</v>
      </c>
      <c r="K168" s="219"/>
      <c r="L168" s="44"/>
      <c r="M168" s="220" t="s">
        <v>1</v>
      </c>
      <c r="N168" s="221" t="s">
        <v>39</v>
      </c>
      <c r="O168" s="91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4" t="s">
        <v>180</v>
      </c>
      <c r="AT168" s="224" t="s">
        <v>118</v>
      </c>
      <c r="AU168" s="224" t="s">
        <v>81</v>
      </c>
      <c r="AY168" s="17" t="s">
        <v>115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7" t="s">
        <v>79</v>
      </c>
      <c r="BK168" s="225">
        <f>ROUND(I168*H168,2)</f>
        <v>0</v>
      </c>
      <c r="BL168" s="17" t="s">
        <v>180</v>
      </c>
      <c r="BM168" s="224" t="s">
        <v>216</v>
      </c>
    </row>
    <row r="169" s="2" customFormat="1">
      <c r="A169" s="38"/>
      <c r="B169" s="39"/>
      <c r="C169" s="40"/>
      <c r="D169" s="226" t="s">
        <v>124</v>
      </c>
      <c r="E169" s="40"/>
      <c r="F169" s="227" t="s">
        <v>217</v>
      </c>
      <c r="G169" s="40"/>
      <c r="H169" s="40"/>
      <c r="I169" s="228"/>
      <c r="J169" s="40"/>
      <c r="K169" s="40"/>
      <c r="L169" s="44"/>
      <c r="M169" s="229"/>
      <c r="N169" s="230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124</v>
      </c>
      <c r="AU169" s="17" t="s">
        <v>81</v>
      </c>
    </row>
    <row r="170" s="12" customFormat="1" ht="22.8" customHeight="1">
      <c r="A170" s="12"/>
      <c r="B170" s="196"/>
      <c r="C170" s="197"/>
      <c r="D170" s="198" t="s">
        <v>73</v>
      </c>
      <c r="E170" s="210" t="s">
        <v>218</v>
      </c>
      <c r="F170" s="210" t="s">
        <v>219</v>
      </c>
      <c r="G170" s="197"/>
      <c r="H170" s="197"/>
      <c r="I170" s="200"/>
      <c r="J170" s="211">
        <f>BK170</f>
        <v>0</v>
      </c>
      <c r="K170" s="197"/>
      <c r="L170" s="202"/>
      <c r="M170" s="203"/>
      <c r="N170" s="204"/>
      <c r="O170" s="204"/>
      <c r="P170" s="205">
        <f>SUM(P171:P212)</f>
        <v>0</v>
      </c>
      <c r="Q170" s="204"/>
      <c r="R170" s="205">
        <f>SUM(R171:R212)</f>
        <v>2.2382379700000001</v>
      </c>
      <c r="S170" s="204"/>
      <c r="T170" s="206">
        <f>SUM(T171:T212)</f>
        <v>3.5419999999999998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7" t="s">
        <v>81</v>
      </c>
      <c r="AT170" s="208" t="s">
        <v>73</v>
      </c>
      <c r="AU170" s="208" t="s">
        <v>79</v>
      </c>
      <c r="AY170" s="207" t="s">
        <v>115</v>
      </c>
      <c r="BK170" s="209">
        <f>SUM(BK171:BK212)</f>
        <v>0</v>
      </c>
    </row>
    <row r="171" s="2" customFormat="1" ht="30" customHeight="1">
      <c r="A171" s="38"/>
      <c r="B171" s="39"/>
      <c r="C171" s="212" t="s">
        <v>220</v>
      </c>
      <c r="D171" s="212" t="s">
        <v>118</v>
      </c>
      <c r="E171" s="213" t="s">
        <v>221</v>
      </c>
      <c r="F171" s="214" t="s">
        <v>222</v>
      </c>
      <c r="G171" s="215" t="s">
        <v>185</v>
      </c>
      <c r="H171" s="216">
        <v>60</v>
      </c>
      <c r="I171" s="217"/>
      <c r="J171" s="218">
        <f>ROUND(I171*H171,2)</f>
        <v>0</v>
      </c>
      <c r="K171" s="219"/>
      <c r="L171" s="44"/>
      <c r="M171" s="220" t="s">
        <v>1</v>
      </c>
      <c r="N171" s="221" t="s">
        <v>39</v>
      </c>
      <c r="O171" s="91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180</v>
      </c>
      <c r="AT171" s="224" t="s">
        <v>118</v>
      </c>
      <c r="AU171" s="224" t="s">
        <v>81</v>
      </c>
      <c r="AY171" s="17" t="s">
        <v>115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79</v>
      </c>
      <c r="BK171" s="225">
        <f>ROUND(I171*H171,2)</f>
        <v>0</v>
      </c>
      <c r="BL171" s="17" t="s">
        <v>180</v>
      </c>
      <c r="BM171" s="224" t="s">
        <v>223</v>
      </c>
    </row>
    <row r="172" s="2" customFormat="1">
      <c r="A172" s="38"/>
      <c r="B172" s="39"/>
      <c r="C172" s="40"/>
      <c r="D172" s="226" t="s">
        <v>124</v>
      </c>
      <c r="E172" s="40"/>
      <c r="F172" s="227" t="s">
        <v>224</v>
      </c>
      <c r="G172" s="40"/>
      <c r="H172" s="40"/>
      <c r="I172" s="228"/>
      <c r="J172" s="40"/>
      <c r="K172" s="40"/>
      <c r="L172" s="44"/>
      <c r="M172" s="229"/>
      <c r="N172" s="230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124</v>
      </c>
      <c r="AU172" s="17" t="s">
        <v>81</v>
      </c>
    </row>
    <row r="173" s="13" customFormat="1">
      <c r="A173" s="13"/>
      <c r="B173" s="231"/>
      <c r="C173" s="232"/>
      <c r="D173" s="233" t="s">
        <v>126</v>
      </c>
      <c r="E173" s="234" t="s">
        <v>1</v>
      </c>
      <c r="F173" s="235" t="s">
        <v>225</v>
      </c>
      <c r="G173" s="232"/>
      <c r="H173" s="236">
        <v>60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126</v>
      </c>
      <c r="AU173" s="242" t="s">
        <v>81</v>
      </c>
      <c r="AV173" s="13" t="s">
        <v>81</v>
      </c>
      <c r="AW173" s="13" t="s">
        <v>31</v>
      </c>
      <c r="AX173" s="13" t="s">
        <v>74</v>
      </c>
      <c r="AY173" s="242" t="s">
        <v>115</v>
      </c>
    </row>
    <row r="174" s="14" customFormat="1">
      <c r="A174" s="14"/>
      <c r="B174" s="243"/>
      <c r="C174" s="244"/>
      <c r="D174" s="233" t="s">
        <v>126</v>
      </c>
      <c r="E174" s="245" t="s">
        <v>1</v>
      </c>
      <c r="F174" s="246" t="s">
        <v>128</v>
      </c>
      <c r="G174" s="244"/>
      <c r="H174" s="247">
        <v>60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126</v>
      </c>
      <c r="AU174" s="253" t="s">
        <v>81</v>
      </c>
      <c r="AV174" s="14" t="s">
        <v>122</v>
      </c>
      <c r="AW174" s="14" t="s">
        <v>31</v>
      </c>
      <c r="AX174" s="14" t="s">
        <v>79</v>
      </c>
      <c r="AY174" s="253" t="s">
        <v>115</v>
      </c>
    </row>
    <row r="175" s="2" customFormat="1" ht="22.2" customHeight="1">
      <c r="A175" s="38"/>
      <c r="B175" s="39"/>
      <c r="C175" s="212" t="s">
        <v>226</v>
      </c>
      <c r="D175" s="212" t="s">
        <v>118</v>
      </c>
      <c r="E175" s="213" t="s">
        <v>227</v>
      </c>
      <c r="F175" s="214" t="s">
        <v>228</v>
      </c>
      <c r="G175" s="215" t="s">
        <v>121</v>
      </c>
      <c r="H175" s="216">
        <v>3.6789999999999998</v>
      </c>
      <c r="I175" s="217"/>
      <c r="J175" s="218">
        <f>ROUND(I175*H175,2)</f>
        <v>0</v>
      </c>
      <c r="K175" s="219"/>
      <c r="L175" s="44"/>
      <c r="M175" s="220" t="s">
        <v>1</v>
      </c>
      <c r="N175" s="221" t="s">
        <v>39</v>
      </c>
      <c r="O175" s="91"/>
      <c r="P175" s="222">
        <f>O175*H175</f>
        <v>0</v>
      </c>
      <c r="Q175" s="222">
        <v>0.00189</v>
      </c>
      <c r="R175" s="222">
        <f>Q175*H175</f>
        <v>0.0069533099999999999</v>
      </c>
      <c r="S175" s="222">
        <v>0</v>
      </c>
      <c r="T175" s="22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4" t="s">
        <v>180</v>
      </c>
      <c r="AT175" s="224" t="s">
        <v>118</v>
      </c>
      <c r="AU175" s="224" t="s">
        <v>81</v>
      </c>
      <c r="AY175" s="17" t="s">
        <v>115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7" t="s">
        <v>79</v>
      </c>
      <c r="BK175" s="225">
        <f>ROUND(I175*H175,2)</f>
        <v>0</v>
      </c>
      <c r="BL175" s="17" t="s">
        <v>180</v>
      </c>
      <c r="BM175" s="224" t="s">
        <v>229</v>
      </c>
    </row>
    <row r="176" s="2" customFormat="1">
      <c r="A176" s="38"/>
      <c r="B176" s="39"/>
      <c r="C176" s="40"/>
      <c r="D176" s="226" t="s">
        <v>124</v>
      </c>
      <c r="E176" s="40"/>
      <c r="F176" s="227" t="s">
        <v>230</v>
      </c>
      <c r="G176" s="40"/>
      <c r="H176" s="40"/>
      <c r="I176" s="228"/>
      <c r="J176" s="40"/>
      <c r="K176" s="40"/>
      <c r="L176" s="44"/>
      <c r="M176" s="229"/>
      <c r="N176" s="230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124</v>
      </c>
      <c r="AU176" s="17" t="s">
        <v>81</v>
      </c>
    </row>
    <row r="177" s="13" customFormat="1">
      <c r="A177" s="13"/>
      <c r="B177" s="231"/>
      <c r="C177" s="232"/>
      <c r="D177" s="233" t="s">
        <v>126</v>
      </c>
      <c r="E177" s="234" t="s">
        <v>1</v>
      </c>
      <c r="F177" s="235" t="s">
        <v>231</v>
      </c>
      <c r="G177" s="232"/>
      <c r="H177" s="236">
        <v>2.2429999999999999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126</v>
      </c>
      <c r="AU177" s="242" t="s">
        <v>81</v>
      </c>
      <c r="AV177" s="13" t="s">
        <v>81</v>
      </c>
      <c r="AW177" s="13" t="s">
        <v>31</v>
      </c>
      <c r="AX177" s="13" t="s">
        <v>74</v>
      </c>
      <c r="AY177" s="242" t="s">
        <v>115</v>
      </c>
    </row>
    <row r="178" s="13" customFormat="1">
      <c r="A178" s="13"/>
      <c r="B178" s="231"/>
      <c r="C178" s="232"/>
      <c r="D178" s="233" t="s">
        <v>126</v>
      </c>
      <c r="E178" s="234" t="s">
        <v>1</v>
      </c>
      <c r="F178" s="235" t="s">
        <v>232</v>
      </c>
      <c r="G178" s="232"/>
      <c r="H178" s="236">
        <v>0.222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126</v>
      </c>
      <c r="AU178" s="242" t="s">
        <v>81</v>
      </c>
      <c r="AV178" s="13" t="s">
        <v>81</v>
      </c>
      <c r="AW178" s="13" t="s">
        <v>31</v>
      </c>
      <c r="AX178" s="13" t="s">
        <v>74</v>
      </c>
      <c r="AY178" s="242" t="s">
        <v>115</v>
      </c>
    </row>
    <row r="179" s="13" customFormat="1">
      <c r="A179" s="13"/>
      <c r="B179" s="231"/>
      <c r="C179" s="232"/>
      <c r="D179" s="233" t="s">
        <v>126</v>
      </c>
      <c r="E179" s="234" t="s">
        <v>1</v>
      </c>
      <c r="F179" s="235" t="s">
        <v>233</v>
      </c>
      <c r="G179" s="232"/>
      <c r="H179" s="236">
        <v>0.44400000000000001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126</v>
      </c>
      <c r="AU179" s="242" t="s">
        <v>81</v>
      </c>
      <c r="AV179" s="13" t="s">
        <v>81</v>
      </c>
      <c r="AW179" s="13" t="s">
        <v>31</v>
      </c>
      <c r="AX179" s="13" t="s">
        <v>74</v>
      </c>
      <c r="AY179" s="242" t="s">
        <v>115</v>
      </c>
    </row>
    <row r="180" s="13" customFormat="1">
      <c r="A180" s="13"/>
      <c r="B180" s="231"/>
      <c r="C180" s="232"/>
      <c r="D180" s="233" t="s">
        <v>126</v>
      </c>
      <c r="E180" s="234" t="s">
        <v>1</v>
      </c>
      <c r="F180" s="235" t="s">
        <v>234</v>
      </c>
      <c r="G180" s="232"/>
      <c r="H180" s="236">
        <v>0.29599999999999999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126</v>
      </c>
      <c r="AU180" s="242" t="s">
        <v>81</v>
      </c>
      <c r="AV180" s="13" t="s">
        <v>81</v>
      </c>
      <c r="AW180" s="13" t="s">
        <v>31</v>
      </c>
      <c r="AX180" s="13" t="s">
        <v>74</v>
      </c>
      <c r="AY180" s="242" t="s">
        <v>115</v>
      </c>
    </row>
    <row r="181" s="13" customFormat="1">
      <c r="A181" s="13"/>
      <c r="B181" s="231"/>
      <c r="C181" s="232"/>
      <c r="D181" s="233" t="s">
        <v>126</v>
      </c>
      <c r="E181" s="234" t="s">
        <v>1</v>
      </c>
      <c r="F181" s="235" t="s">
        <v>235</v>
      </c>
      <c r="G181" s="232"/>
      <c r="H181" s="236">
        <v>0.47399999999999998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126</v>
      </c>
      <c r="AU181" s="242" t="s">
        <v>81</v>
      </c>
      <c r="AV181" s="13" t="s">
        <v>81</v>
      </c>
      <c r="AW181" s="13" t="s">
        <v>31</v>
      </c>
      <c r="AX181" s="13" t="s">
        <v>74</v>
      </c>
      <c r="AY181" s="242" t="s">
        <v>115</v>
      </c>
    </row>
    <row r="182" s="14" customFormat="1">
      <c r="A182" s="14"/>
      <c r="B182" s="243"/>
      <c r="C182" s="244"/>
      <c r="D182" s="233" t="s">
        <v>126</v>
      </c>
      <c r="E182" s="245" t="s">
        <v>1</v>
      </c>
      <c r="F182" s="246" t="s">
        <v>128</v>
      </c>
      <c r="G182" s="244"/>
      <c r="H182" s="247">
        <v>3.6789999999999994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126</v>
      </c>
      <c r="AU182" s="253" t="s">
        <v>81</v>
      </c>
      <c r="AV182" s="14" t="s">
        <v>122</v>
      </c>
      <c r="AW182" s="14" t="s">
        <v>31</v>
      </c>
      <c r="AX182" s="14" t="s">
        <v>79</v>
      </c>
      <c r="AY182" s="253" t="s">
        <v>115</v>
      </c>
    </row>
    <row r="183" s="2" customFormat="1" ht="22.2" customHeight="1">
      <c r="A183" s="38"/>
      <c r="B183" s="39"/>
      <c r="C183" s="212" t="s">
        <v>236</v>
      </c>
      <c r="D183" s="212" t="s">
        <v>118</v>
      </c>
      <c r="E183" s="213" t="s">
        <v>237</v>
      </c>
      <c r="F183" s="214" t="s">
        <v>238</v>
      </c>
      <c r="G183" s="215" t="s">
        <v>121</v>
      </c>
      <c r="H183" s="216">
        <v>3.6789999999999998</v>
      </c>
      <c r="I183" s="217"/>
      <c r="J183" s="218">
        <f>ROUND(I183*H183,2)</f>
        <v>0</v>
      </c>
      <c r="K183" s="219"/>
      <c r="L183" s="44"/>
      <c r="M183" s="220" t="s">
        <v>1</v>
      </c>
      <c r="N183" s="221" t="s">
        <v>39</v>
      </c>
      <c r="O183" s="91"/>
      <c r="P183" s="222">
        <f>O183*H183</f>
        <v>0</v>
      </c>
      <c r="Q183" s="222">
        <v>0.012540000000000001</v>
      </c>
      <c r="R183" s="222">
        <f>Q183*H183</f>
        <v>0.046134660000000001</v>
      </c>
      <c r="S183" s="222">
        <v>0</v>
      </c>
      <c r="T183" s="22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4" t="s">
        <v>180</v>
      </c>
      <c r="AT183" s="224" t="s">
        <v>118</v>
      </c>
      <c r="AU183" s="224" t="s">
        <v>81</v>
      </c>
      <c r="AY183" s="17" t="s">
        <v>115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7" t="s">
        <v>79</v>
      </c>
      <c r="BK183" s="225">
        <f>ROUND(I183*H183,2)</f>
        <v>0</v>
      </c>
      <c r="BL183" s="17" t="s">
        <v>180</v>
      </c>
      <c r="BM183" s="224" t="s">
        <v>239</v>
      </c>
    </row>
    <row r="184" s="2" customFormat="1">
      <c r="A184" s="38"/>
      <c r="B184" s="39"/>
      <c r="C184" s="40"/>
      <c r="D184" s="226" t="s">
        <v>124</v>
      </c>
      <c r="E184" s="40"/>
      <c r="F184" s="227" t="s">
        <v>240</v>
      </c>
      <c r="G184" s="40"/>
      <c r="H184" s="40"/>
      <c r="I184" s="228"/>
      <c r="J184" s="40"/>
      <c r="K184" s="40"/>
      <c r="L184" s="44"/>
      <c r="M184" s="229"/>
      <c r="N184" s="230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124</v>
      </c>
      <c r="AU184" s="17" t="s">
        <v>81</v>
      </c>
    </row>
    <row r="185" s="2" customFormat="1" ht="22.2" customHeight="1">
      <c r="A185" s="38"/>
      <c r="B185" s="39"/>
      <c r="C185" s="212" t="s">
        <v>7</v>
      </c>
      <c r="D185" s="212" t="s">
        <v>118</v>
      </c>
      <c r="E185" s="213" t="s">
        <v>241</v>
      </c>
      <c r="F185" s="214" t="s">
        <v>242</v>
      </c>
      <c r="G185" s="215" t="s">
        <v>194</v>
      </c>
      <c r="H185" s="216">
        <v>378</v>
      </c>
      <c r="I185" s="217"/>
      <c r="J185" s="218">
        <f>ROUND(I185*H185,2)</f>
        <v>0</v>
      </c>
      <c r="K185" s="219"/>
      <c r="L185" s="44"/>
      <c r="M185" s="220" t="s">
        <v>1</v>
      </c>
      <c r="N185" s="221" t="s">
        <v>39</v>
      </c>
      <c r="O185" s="91"/>
      <c r="P185" s="222">
        <f>O185*H185</f>
        <v>0</v>
      </c>
      <c r="Q185" s="222">
        <v>0</v>
      </c>
      <c r="R185" s="222">
        <f>Q185*H185</f>
        <v>0</v>
      </c>
      <c r="S185" s="222">
        <v>0.0080000000000000002</v>
      </c>
      <c r="T185" s="223">
        <f>S185*H185</f>
        <v>3.024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4" t="s">
        <v>180</v>
      </c>
      <c r="AT185" s="224" t="s">
        <v>118</v>
      </c>
      <c r="AU185" s="224" t="s">
        <v>81</v>
      </c>
      <c r="AY185" s="17" t="s">
        <v>115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79</v>
      </c>
      <c r="BK185" s="225">
        <f>ROUND(I185*H185,2)</f>
        <v>0</v>
      </c>
      <c r="BL185" s="17" t="s">
        <v>180</v>
      </c>
      <c r="BM185" s="224" t="s">
        <v>243</v>
      </c>
    </row>
    <row r="186" s="2" customFormat="1">
      <c r="A186" s="38"/>
      <c r="B186" s="39"/>
      <c r="C186" s="40"/>
      <c r="D186" s="226" t="s">
        <v>124</v>
      </c>
      <c r="E186" s="40"/>
      <c r="F186" s="227" t="s">
        <v>244</v>
      </c>
      <c r="G186" s="40"/>
      <c r="H186" s="40"/>
      <c r="I186" s="228"/>
      <c r="J186" s="40"/>
      <c r="K186" s="40"/>
      <c r="L186" s="44"/>
      <c r="M186" s="229"/>
      <c r="N186" s="230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124</v>
      </c>
      <c r="AU186" s="17" t="s">
        <v>81</v>
      </c>
    </row>
    <row r="187" s="2" customFormat="1" ht="22.2" customHeight="1">
      <c r="A187" s="38"/>
      <c r="B187" s="39"/>
      <c r="C187" s="212" t="s">
        <v>245</v>
      </c>
      <c r="D187" s="212" t="s">
        <v>118</v>
      </c>
      <c r="E187" s="213" t="s">
        <v>246</v>
      </c>
      <c r="F187" s="214" t="s">
        <v>247</v>
      </c>
      <c r="G187" s="215" t="s">
        <v>194</v>
      </c>
      <c r="H187" s="216">
        <v>37</v>
      </c>
      <c r="I187" s="217"/>
      <c r="J187" s="218">
        <f>ROUND(I187*H187,2)</f>
        <v>0</v>
      </c>
      <c r="K187" s="219"/>
      <c r="L187" s="44"/>
      <c r="M187" s="220" t="s">
        <v>1</v>
      </c>
      <c r="N187" s="221" t="s">
        <v>39</v>
      </c>
      <c r="O187" s="91"/>
      <c r="P187" s="222">
        <f>O187*H187</f>
        <v>0</v>
      </c>
      <c r="Q187" s="222">
        <v>0</v>
      </c>
      <c r="R187" s="222">
        <f>Q187*H187</f>
        <v>0</v>
      </c>
      <c r="S187" s="222">
        <v>0.014</v>
      </c>
      <c r="T187" s="223">
        <f>S187*H187</f>
        <v>0.51800000000000002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4" t="s">
        <v>180</v>
      </c>
      <c r="AT187" s="224" t="s">
        <v>118</v>
      </c>
      <c r="AU187" s="224" t="s">
        <v>81</v>
      </c>
      <c r="AY187" s="17" t="s">
        <v>115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7" t="s">
        <v>79</v>
      </c>
      <c r="BK187" s="225">
        <f>ROUND(I187*H187,2)</f>
        <v>0</v>
      </c>
      <c r="BL187" s="17" t="s">
        <v>180</v>
      </c>
      <c r="BM187" s="224" t="s">
        <v>248</v>
      </c>
    </row>
    <row r="188" s="2" customFormat="1">
      <c r="A188" s="38"/>
      <c r="B188" s="39"/>
      <c r="C188" s="40"/>
      <c r="D188" s="226" t="s">
        <v>124</v>
      </c>
      <c r="E188" s="40"/>
      <c r="F188" s="227" t="s">
        <v>249</v>
      </c>
      <c r="G188" s="40"/>
      <c r="H188" s="40"/>
      <c r="I188" s="228"/>
      <c r="J188" s="40"/>
      <c r="K188" s="40"/>
      <c r="L188" s="44"/>
      <c r="M188" s="229"/>
      <c r="N188" s="230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124</v>
      </c>
      <c r="AU188" s="17" t="s">
        <v>81</v>
      </c>
    </row>
    <row r="189" s="2" customFormat="1" ht="22.2" customHeight="1">
      <c r="A189" s="38"/>
      <c r="B189" s="39"/>
      <c r="C189" s="212" t="s">
        <v>250</v>
      </c>
      <c r="D189" s="212" t="s">
        <v>118</v>
      </c>
      <c r="E189" s="213" t="s">
        <v>251</v>
      </c>
      <c r="F189" s="214" t="s">
        <v>252</v>
      </c>
      <c r="G189" s="215" t="s">
        <v>194</v>
      </c>
      <c r="H189" s="216">
        <v>378</v>
      </c>
      <c r="I189" s="217"/>
      <c r="J189" s="218">
        <f>ROUND(I189*H189,2)</f>
        <v>0</v>
      </c>
      <c r="K189" s="219"/>
      <c r="L189" s="44"/>
      <c r="M189" s="220" t="s">
        <v>1</v>
      </c>
      <c r="N189" s="221" t="s">
        <v>39</v>
      </c>
      <c r="O189" s="91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4" t="s">
        <v>180</v>
      </c>
      <c r="AT189" s="224" t="s">
        <v>118</v>
      </c>
      <c r="AU189" s="224" t="s">
        <v>81</v>
      </c>
      <c r="AY189" s="17" t="s">
        <v>115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7" t="s">
        <v>79</v>
      </c>
      <c r="BK189" s="225">
        <f>ROUND(I189*H189,2)</f>
        <v>0</v>
      </c>
      <c r="BL189" s="17" t="s">
        <v>180</v>
      </c>
      <c r="BM189" s="224" t="s">
        <v>253</v>
      </c>
    </row>
    <row r="190" s="2" customFormat="1">
      <c r="A190" s="38"/>
      <c r="B190" s="39"/>
      <c r="C190" s="40"/>
      <c r="D190" s="226" t="s">
        <v>124</v>
      </c>
      <c r="E190" s="40"/>
      <c r="F190" s="227" t="s">
        <v>254</v>
      </c>
      <c r="G190" s="40"/>
      <c r="H190" s="40"/>
      <c r="I190" s="228"/>
      <c r="J190" s="40"/>
      <c r="K190" s="40"/>
      <c r="L190" s="44"/>
      <c r="M190" s="229"/>
      <c r="N190" s="230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124</v>
      </c>
      <c r="AU190" s="17" t="s">
        <v>81</v>
      </c>
    </row>
    <row r="191" s="13" customFormat="1">
      <c r="A191" s="13"/>
      <c r="B191" s="231"/>
      <c r="C191" s="232"/>
      <c r="D191" s="233" t="s">
        <v>126</v>
      </c>
      <c r="E191" s="234" t="s">
        <v>1</v>
      </c>
      <c r="F191" s="235" t="s">
        <v>255</v>
      </c>
      <c r="G191" s="232"/>
      <c r="H191" s="236">
        <v>267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126</v>
      </c>
      <c r="AU191" s="242" t="s">
        <v>81</v>
      </c>
      <c r="AV191" s="13" t="s">
        <v>81</v>
      </c>
      <c r="AW191" s="13" t="s">
        <v>31</v>
      </c>
      <c r="AX191" s="13" t="s">
        <v>74</v>
      </c>
      <c r="AY191" s="242" t="s">
        <v>115</v>
      </c>
    </row>
    <row r="192" s="13" customFormat="1">
      <c r="A192" s="13"/>
      <c r="B192" s="231"/>
      <c r="C192" s="232"/>
      <c r="D192" s="233" t="s">
        <v>126</v>
      </c>
      <c r="E192" s="234" t="s">
        <v>1</v>
      </c>
      <c r="F192" s="235" t="s">
        <v>256</v>
      </c>
      <c r="G192" s="232"/>
      <c r="H192" s="236">
        <v>37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126</v>
      </c>
      <c r="AU192" s="242" t="s">
        <v>81</v>
      </c>
      <c r="AV192" s="13" t="s">
        <v>81</v>
      </c>
      <c r="AW192" s="13" t="s">
        <v>31</v>
      </c>
      <c r="AX192" s="13" t="s">
        <v>74</v>
      </c>
      <c r="AY192" s="242" t="s">
        <v>115</v>
      </c>
    </row>
    <row r="193" s="13" customFormat="1">
      <c r="A193" s="13"/>
      <c r="B193" s="231"/>
      <c r="C193" s="232"/>
      <c r="D193" s="233" t="s">
        <v>126</v>
      </c>
      <c r="E193" s="234" t="s">
        <v>1</v>
      </c>
      <c r="F193" s="235" t="s">
        <v>257</v>
      </c>
      <c r="G193" s="232"/>
      <c r="H193" s="236">
        <v>37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126</v>
      </c>
      <c r="AU193" s="242" t="s">
        <v>81</v>
      </c>
      <c r="AV193" s="13" t="s">
        <v>81</v>
      </c>
      <c r="AW193" s="13" t="s">
        <v>31</v>
      </c>
      <c r="AX193" s="13" t="s">
        <v>74</v>
      </c>
      <c r="AY193" s="242" t="s">
        <v>115</v>
      </c>
    </row>
    <row r="194" s="13" customFormat="1">
      <c r="A194" s="13"/>
      <c r="B194" s="231"/>
      <c r="C194" s="232"/>
      <c r="D194" s="233" t="s">
        <v>126</v>
      </c>
      <c r="E194" s="234" t="s">
        <v>1</v>
      </c>
      <c r="F194" s="235" t="s">
        <v>258</v>
      </c>
      <c r="G194" s="232"/>
      <c r="H194" s="236">
        <v>37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126</v>
      </c>
      <c r="AU194" s="242" t="s">
        <v>81</v>
      </c>
      <c r="AV194" s="13" t="s">
        <v>81</v>
      </c>
      <c r="AW194" s="13" t="s">
        <v>31</v>
      </c>
      <c r="AX194" s="13" t="s">
        <v>74</v>
      </c>
      <c r="AY194" s="242" t="s">
        <v>115</v>
      </c>
    </row>
    <row r="195" s="14" customFormat="1">
      <c r="A195" s="14"/>
      <c r="B195" s="243"/>
      <c r="C195" s="244"/>
      <c r="D195" s="233" t="s">
        <v>126</v>
      </c>
      <c r="E195" s="245" t="s">
        <v>1</v>
      </c>
      <c r="F195" s="246" t="s">
        <v>128</v>
      </c>
      <c r="G195" s="244"/>
      <c r="H195" s="247">
        <v>378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126</v>
      </c>
      <c r="AU195" s="253" t="s">
        <v>81</v>
      </c>
      <c r="AV195" s="14" t="s">
        <v>122</v>
      </c>
      <c r="AW195" s="14" t="s">
        <v>31</v>
      </c>
      <c r="AX195" s="14" t="s">
        <v>79</v>
      </c>
      <c r="AY195" s="253" t="s">
        <v>115</v>
      </c>
    </row>
    <row r="196" s="2" customFormat="1" ht="19.8" customHeight="1">
      <c r="A196" s="38"/>
      <c r="B196" s="39"/>
      <c r="C196" s="265" t="s">
        <v>259</v>
      </c>
      <c r="D196" s="265" t="s">
        <v>260</v>
      </c>
      <c r="E196" s="266" t="s">
        <v>261</v>
      </c>
      <c r="F196" s="267" t="s">
        <v>262</v>
      </c>
      <c r="G196" s="268" t="s">
        <v>121</v>
      </c>
      <c r="H196" s="269">
        <v>3.4609999999999999</v>
      </c>
      <c r="I196" s="270"/>
      <c r="J196" s="271">
        <f>ROUND(I196*H196,2)</f>
        <v>0</v>
      </c>
      <c r="K196" s="272"/>
      <c r="L196" s="273"/>
      <c r="M196" s="274" t="s">
        <v>1</v>
      </c>
      <c r="N196" s="275" t="s">
        <v>39</v>
      </c>
      <c r="O196" s="91"/>
      <c r="P196" s="222">
        <f>O196*H196</f>
        <v>0</v>
      </c>
      <c r="Q196" s="222">
        <v>0.55000000000000004</v>
      </c>
      <c r="R196" s="222">
        <f>Q196*H196</f>
        <v>1.9035500000000001</v>
      </c>
      <c r="S196" s="222">
        <v>0</v>
      </c>
      <c r="T196" s="22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4" t="s">
        <v>263</v>
      </c>
      <c r="AT196" s="224" t="s">
        <v>260</v>
      </c>
      <c r="AU196" s="224" t="s">
        <v>81</v>
      </c>
      <c r="AY196" s="17" t="s">
        <v>115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7" t="s">
        <v>79</v>
      </c>
      <c r="BK196" s="225">
        <f>ROUND(I196*H196,2)</f>
        <v>0</v>
      </c>
      <c r="BL196" s="17" t="s">
        <v>180</v>
      </c>
      <c r="BM196" s="224" t="s">
        <v>264</v>
      </c>
    </row>
    <row r="197" s="13" customFormat="1">
      <c r="A197" s="13"/>
      <c r="B197" s="231"/>
      <c r="C197" s="232"/>
      <c r="D197" s="233" t="s">
        <v>126</v>
      </c>
      <c r="E197" s="234" t="s">
        <v>1</v>
      </c>
      <c r="F197" s="235" t="s">
        <v>231</v>
      </c>
      <c r="G197" s="232"/>
      <c r="H197" s="236">
        <v>2.2429999999999999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126</v>
      </c>
      <c r="AU197" s="242" t="s">
        <v>81</v>
      </c>
      <c r="AV197" s="13" t="s">
        <v>81</v>
      </c>
      <c r="AW197" s="13" t="s">
        <v>31</v>
      </c>
      <c r="AX197" s="13" t="s">
        <v>74</v>
      </c>
      <c r="AY197" s="242" t="s">
        <v>115</v>
      </c>
    </row>
    <row r="198" s="13" customFormat="1">
      <c r="A198" s="13"/>
      <c r="B198" s="231"/>
      <c r="C198" s="232"/>
      <c r="D198" s="233" t="s">
        <v>126</v>
      </c>
      <c r="E198" s="234" t="s">
        <v>1</v>
      </c>
      <c r="F198" s="235" t="s">
        <v>232</v>
      </c>
      <c r="G198" s="232"/>
      <c r="H198" s="236">
        <v>0.222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126</v>
      </c>
      <c r="AU198" s="242" t="s">
        <v>81</v>
      </c>
      <c r="AV198" s="13" t="s">
        <v>81</v>
      </c>
      <c r="AW198" s="13" t="s">
        <v>31</v>
      </c>
      <c r="AX198" s="13" t="s">
        <v>74</v>
      </c>
      <c r="AY198" s="242" t="s">
        <v>115</v>
      </c>
    </row>
    <row r="199" s="13" customFormat="1">
      <c r="A199" s="13"/>
      <c r="B199" s="231"/>
      <c r="C199" s="232"/>
      <c r="D199" s="233" t="s">
        <v>126</v>
      </c>
      <c r="E199" s="234" t="s">
        <v>1</v>
      </c>
      <c r="F199" s="235" t="s">
        <v>233</v>
      </c>
      <c r="G199" s="232"/>
      <c r="H199" s="236">
        <v>0.44400000000000001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126</v>
      </c>
      <c r="AU199" s="242" t="s">
        <v>81</v>
      </c>
      <c r="AV199" s="13" t="s">
        <v>81</v>
      </c>
      <c r="AW199" s="13" t="s">
        <v>31</v>
      </c>
      <c r="AX199" s="13" t="s">
        <v>74</v>
      </c>
      <c r="AY199" s="242" t="s">
        <v>115</v>
      </c>
    </row>
    <row r="200" s="13" customFormat="1">
      <c r="A200" s="13"/>
      <c r="B200" s="231"/>
      <c r="C200" s="232"/>
      <c r="D200" s="233" t="s">
        <v>126</v>
      </c>
      <c r="E200" s="234" t="s">
        <v>1</v>
      </c>
      <c r="F200" s="235" t="s">
        <v>234</v>
      </c>
      <c r="G200" s="232"/>
      <c r="H200" s="236">
        <v>0.29599999999999999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126</v>
      </c>
      <c r="AU200" s="242" t="s">
        <v>81</v>
      </c>
      <c r="AV200" s="13" t="s">
        <v>81</v>
      </c>
      <c r="AW200" s="13" t="s">
        <v>31</v>
      </c>
      <c r="AX200" s="13" t="s">
        <v>74</v>
      </c>
      <c r="AY200" s="242" t="s">
        <v>115</v>
      </c>
    </row>
    <row r="201" s="14" customFormat="1">
      <c r="A201" s="14"/>
      <c r="B201" s="243"/>
      <c r="C201" s="244"/>
      <c r="D201" s="233" t="s">
        <v>126</v>
      </c>
      <c r="E201" s="245" t="s">
        <v>1</v>
      </c>
      <c r="F201" s="246" t="s">
        <v>128</v>
      </c>
      <c r="G201" s="244"/>
      <c r="H201" s="247">
        <v>3.2049999999999996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126</v>
      </c>
      <c r="AU201" s="253" t="s">
        <v>81</v>
      </c>
      <c r="AV201" s="14" t="s">
        <v>122</v>
      </c>
      <c r="AW201" s="14" t="s">
        <v>31</v>
      </c>
      <c r="AX201" s="14" t="s">
        <v>79</v>
      </c>
      <c r="AY201" s="253" t="s">
        <v>115</v>
      </c>
    </row>
    <row r="202" s="13" customFormat="1">
      <c r="A202" s="13"/>
      <c r="B202" s="231"/>
      <c r="C202" s="232"/>
      <c r="D202" s="233" t="s">
        <v>126</v>
      </c>
      <c r="E202" s="232"/>
      <c r="F202" s="235" t="s">
        <v>265</v>
      </c>
      <c r="G202" s="232"/>
      <c r="H202" s="236">
        <v>3.4609999999999999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126</v>
      </c>
      <c r="AU202" s="242" t="s">
        <v>81</v>
      </c>
      <c r="AV202" s="13" t="s">
        <v>81</v>
      </c>
      <c r="AW202" s="13" t="s">
        <v>4</v>
      </c>
      <c r="AX202" s="13" t="s">
        <v>79</v>
      </c>
      <c r="AY202" s="242" t="s">
        <v>115</v>
      </c>
    </row>
    <row r="203" s="2" customFormat="1" ht="22.2" customHeight="1">
      <c r="A203" s="38"/>
      <c r="B203" s="39"/>
      <c r="C203" s="212" t="s">
        <v>266</v>
      </c>
      <c r="D203" s="212" t="s">
        <v>118</v>
      </c>
      <c r="E203" s="213" t="s">
        <v>267</v>
      </c>
      <c r="F203" s="214" t="s">
        <v>268</v>
      </c>
      <c r="G203" s="215" t="s">
        <v>194</v>
      </c>
      <c r="H203" s="216">
        <v>37</v>
      </c>
      <c r="I203" s="217"/>
      <c r="J203" s="218">
        <f>ROUND(I203*H203,2)</f>
        <v>0</v>
      </c>
      <c r="K203" s="219"/>
      <c r="L203" s="44"/>
      <c r="M203" s="220" t="s">
        <v>1</v>
      </c>
      <c r="N203" s="221" t="s">
        <v>39</v>
      </c>
      <c r="O203" s="91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4" t="s">
        <v>180</v>
      </c>
      <c r="AT203" s="224" t="s">
        <v>118</v>
      </c>
      <c r="AU203" s="224" t="s">
        <v>81</v>
      </c>
      <c r="AY203" s="17" t="s">
        <v>115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7" t="s">
        <v>79</v>
      </c>
      <c r="BK203" s="225">
        <f>ROUND(I203*H203,2)</f>
        <v>0</v>
      </c>
      <c r="BL203" s="17" t="s">
        <v>180</v>
      </c>
      <c r="BM203" s="224" t="s">
        <v>269</v>
      </c>
    </row>
    <row r="204" s="2" customFormat="1">
      <c r="A204" s="38"/>
      <c r="B204" s="39"/>
      <c r="C204" s="40"/>
      <c r="D204" s="226" t="s">
        <v>124</v>
      </c>
      <c r="E204" s="40"/>
      <c r="F204" s="227" t="s">
        <v>270</v>
      </c>
      <c r="G204" s="40"/>
      <c r="H204" s="40"/>
      <c r="I204" s="228"/>
      <c r="J204" s="40"/>
      <c r="K204" s="40"/>
      <c r="L204" s="44"/>
      <c r="M204" s="229"/>
      <c r="N204" s="230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124</v>
      </c>
      <c r="AU204" s="17" t="s">
        <v>81</v>
      </c>
    </row>
    <row r="205" s="13" customFormat="1">
      <c r="A205" s="13"/>
      <c r="B205" s="231"/>
      <c r="C205" s="232"/>
      <c r="D205" s="233" t="s">
        <v>126</v>
      </c>
      <c r="E205" s="234" t="s">
        <v>1</v>
      </c>
      <c r="F205" s="235" t="s">
        <v>271</v>
      </c>
      <c r="G205" s="232"/>
      <c r="H205" s="236">
        <v>37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126</v>
      </c>
      <c r="AU205" s="242" t="s">
        <v>81</v>
      </c>
      <c r="AV205" s="13" t="s">
        <v>81</v>
      </c>
      <c r="AW205" s="13" t="s">
        <v>31</v>
      </c>
      <c r="AX205" s="13" t="s">
        <v>74</v>
      </c>
      <c r="AY205" s="242" t="s">
        <v>115</v>
      </c>
    </row>
    <row r="206" s="14" customFormat="1">
      <c r="A206" s="14"/>
      <c r="B206" s="243"/>
      <c r="C206" s="244"/>
      <c r="D206" s="233" t="s">
        <v>126</v>
      </c>
      <c r="E206" s="245" t="s">
        <v>1</v>
      </c>
      <c r="F206" s="246" t="s">
        <v>128</v>
      </c>
      <c r="G206" s="244"/>
      <c r="H206" s="247">
        <v>37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126</v>
      </c>
      <c r="AU206" s="253" t="s">
        <v>81</v>
      </c>
      <c r="AV206" s="14" t="s">
        <v>122</v>
      </c>
      <c r="AW206" s="14" t="s">
        <v>31</v>
      </c>
      <c r="AX206" s="14" t="s">
        <v>79</v>
      </c>
      <c r="AY206" s="253" t="s">
        <v>115</v>
      </c>
    </row>
    <row r="207" s="2" customFormat="1" ht="19.8" customHeight="1">
      <c r="A207" s="38"/>
      <c r="B207" s="39"/>
      <c r="C207" s="265" t="s">
        <v>272</v>
      </c>
      <c r="D207" s="265" t="s">
        <v>260</v>
      </c>
      <c r="E207" s="266" t="s">
        <v>273</v>
      </c>
      <c r="F207" s="267" t="s">
        <v>274</v>
      </c>
      <c r="G207" s="268" t="s">
        <v>121</v>
      </c>
      <c r="H207" s="269">
        <v>0.51200000000000001</v>
      </c>
      <c r="I207" s="270"/>
      <c r="J207" s="271">
        <f>ROUND(I207*H207,2)</f>
        <v>0</v>
      </c>
      <c r="K207" s="272"/>
      <c r="L207" s="273"/>
      <c r="M207" s="274" t="s">
        <v>1</v>
      </c>
      <c r="N207" s="275" t="s">
        <v>39</v>
      </c>
      <c r="O207" s="91"/>
      <c r="P207" s="222">
        <f>O207*H207</f>
        <v>0</v>
      </c>
      <c r="Q207" s="222">
        <v>0.55000000000000004</v>
      </c>
      <c r="R207" s="222">
        <f>Q207*H207</f>
        <v>0.28160000000000002</v>
      </c>
      <c r="S207" s="222">
        <v>0</v>
      </c>
      <c r="T207" s="22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4" t="s">
        <v>263</v>
      </c>
      <c r="AT207" s="224" t="s">
        <v>260</v>
      </c>
      <c r="AU207" s="224" t="s">
        <v>81</v>
      </c>
      <c r="AY207" s="17" t="s">
        <v>115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79</v>
      </c>
      <c r="BK207" s="225">
        <f>ROUND(I207*H207,2)</f>
        <v>0</v>
      </c>
      <c r="BL207" s="17" t="s">
        <v>180</v>
      </c>
      <c r="BM207" s="224" t="s">
        <v>275</v>
      </c>
    </row>
    <row r="208" s="13" customFormat="1">
      <c r="A208" s="13"/>
      <c r="B208" s="231"/>
      <c r="C208" s="232"/>
      <c r="D208" s="233" t="s">
        <v>126</v>
      </c>
      <c r="E208" s="234" t="s">
        <v>1</v>
      </c>
      <c r="F208" s="235" t="s">
        <v>235</v>
      </c>
      <c r="G208" s="232"/>
      <c r="H208" s="236">
        <v>0.47399999999999998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126</v>
      </c>
      <c r="AU208" s="242" t="s">
        <v>81</v>
      </c>
      <c r="AV208" s="13" t="s">
        <v>81</v>
      </c>
      <c r="AW208" s="13" t="s">
        <v>31</v>
      </c>
      <c r="AX208" s="13" t="s">
        <v>74</v>
      </c>
      <c r="AY208" s="242" t="s">
        <v>115</v>
      </c>
    </row>
    <row r="209" s="14" customFormat="1">
      <c r="A209" s="14"/>
      <c r="B209" s="243"/>
      <c r="C209" s="244"/>
      <c r="D209" s="233" t="s">
        <v>126</v>
      </c>
      <c r="E209" s="245" t="s">
        <v>1</v>
      </c>
      <c r="F209" s="246" t="s">
        <v>128</v>
      </c>
      <c r="G209" s="244"/>
      <c r="H209" s="247">
        <v>0.47399999999999998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126</v>
      </c>
      <c r="AU209" s="253" t="s">
        <v>81</v>
      </c>
      <c r="AV209" s="14" t="s">
        <v>122</v>
      </c>
      <c r="AW209" s="14" t="s">
        <v>31</v>
      </c>
      <c r="AX209" s="14" t="s">
        <v>79</v>
      </c>
      <c r="AY209" s="253" t="s">
        <v>115</v>
      </c>
    </row>
    <row r="210" s="13" customFormat="1">
      <c r="A210" s="13"/>
      <c r="B210" s="231"/>
      <c r="C210" s="232"/>
      <c r="D210" s="233" t="s">
        <v>126</v>
      </c>
      <c r="E210" s="232"/>
      <c r="F210" s="235" t="s">
        <v>276</v>
      </c>
      <c r="G210" s="232"/>
      <c r="H210" s="236">
        <v>0.51200000000000001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126</v>
      </c>
      <c r="AU210" s="242" t="s">
        <v>81</v>
      </c>
      <c r="AV210" s="13" t="s">
        <v>81</v>
      </c>
      <c r="AW210" s="13" t="s">
        <v>4</v>
      </c>
      <c r="AX210" s="13" t="s">
        <v>79</v>
      </c>
      <c r="AY210" s="242" t="s">
        <v>115</v>
      </c>
    </row>
    <row r="211" s="2" customFormat="1" ht="22.2" customHeight="1">
      <c r="A211" s="38"/>
      <c r="B211" s="39"/>
      <c r="C211" s="212" t="s">
        <v>277</v>
      </c>
      <c r="D211" s="212" t="s">
        <v>118</v>
      </c>
      <c r="E211" s="213" t="s">
        <v>278</v>
      </c>
      <c r="F211" s="214" t="s">
        <v>279</v>
      </c>
      <c r="G211" s="215" t="s">
        <v>215</v>
      </c>
      <c r="H211" s="264"/>
      <c r="I211" s="217"/>
      <c r="J211" s="218">
        <f>ROUND(I211*H211,2)</f>
        <v>0</v>
      </c>
      <c r="K211" s="219"/>
      <c r="L211" s="44"/>
      <c r="M211" s="220" t="s">
        <v>1</v>
      </c>
      <c r="N211" s="221" t="s">
        <v>39</v>
      </c>
      <c r="O211" s="91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4" t="s">
        <v>180</v>
      </c>
      <c r="AT211" s="224" t="s">
        <v>118</v>
      </c>
      <c r="AU211" s="224" t="s">
        <v>81</v>
      </c>
      <c r="AY211" s="17" t="s">
        <v>115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7" t="s">
        <v>79</v>
      </c>
      <c r="BK211" s="225">
        <f>ROUND(I211*H211,2)</f>
        <v>0</v>
      </c>
      <c r="BL211" s="17" t="s">
        <v>180</v>
      </c>
      <c r="BM211" s="224" t="s">
        <v>280</v>
      </c>
    </row>
    <row r="212" s="2" customFormat="1">
      <c r="A212" s="38"/>
      <c r="B212" s="39"/>
      <c r="C212" s="40"/>
      <c r="D212" s="226" t="s">
        <v>124</v>
      </c>
      <c r="E212" s="40"/>
      <c r="F212" s="227" t="s">
        <v>281</v>
      </c>
      <c r="G212" s="40"/>
      <c r="H212" s="40"/>
      <c r="I212" s="228"/>
      <c r="J212" s="40"/>
      <c r="K212" s="40"/>
      <c r="L212" s="44"/>
      <c r="M212" s="229"/>
      <c r="N212" s="230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124</v>
      </c>
      <c r="AU212" s="17" t="s">
        <v>81</v>
      </c>
    </row>
    <row r="213" s="12" customFormat="1" ht="22.8" customHeight="1">
      <c r="A213" s="12"/>
      <c r="B213" s="196"/>
      <c r="C213" s="197"/>
      <c r="D213" s="198" t="s">
        <v>73</v>
      </c>
      <c r="E213" s="210" t="s">
        <v>282</v>
      </c>
      <c r="F213" s="210" t="s">
        <v>283</v>
      </c>
      <c r="G213" s="197"/>
      <c r="H213" s="197"/>
      <c r="I213" s="200"/>
      <c r="J213" s="211">
        <f>BK213</f>
        <v>0</v>
      </c>
      <c r="K213" s="197"/>
      <c r="L213" s="202"/>
      <c r="M213" s="203"/>
      <c r="N213" s="204"/>
      <c r="O213" s="204"/>
      <c r="P213" s="205">
        <f>SUM(P214:P233)</f>
        <v>0</v>
      </c>
      <c r="Q213" s="204"/>
      <c r="R213" s="205">
        <f>SUM(R214:R233)</f>
        <v>0.054370000000000002</v>
      </c>
      <c r="S213" s="204"/>
      <c r="T213" s="206">
        <f>SUM(T214:T233)</f>
        <v>0.14731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7" t="s">
        <v>81</v>
      </c>
      <c r="AT213" s="208" t="s">
        <v>73</v>
      </c>
      <c r="AU213" s="208" t="s">
        <v>79</v>
      </c>
      <c r="AY213" s="207" t="s">
        <v>115</v>
      </c>
      <c r="BK213" s="209">
        <f>SUM(BK214:BK233)</f>
        <v>0</v>
      </c>
    </row>
    <row r="214" s="2" customFormat="1" ht="14.4" customHeight="1">
      <c r="A214" s="38"/>
      <c r="B214" s="39"/>
      <c r="C214" s="212" t="s">
        <v>284</v>
      </c>
      <c r="D214" s="212" t="s">
        <v>118</v>
      </c>
      <c r="E214" s="213" t="s">
        <v>285</v>
      </c>
      <c r="F214" s="214" t="s">
        <v>286</v>
      </c>
      <c r="G214" s="215" t="s">
        <v>194</v>
      </c>
      <c r="H214" s="216">
        <v>18</v>
      </c>
      <c r="I214" s="217"/>
      <c r="J214" s="218">
        <f>ROUND(I214*H214,2)</f>
        <v>0</v>
      </c>
      <c r="K214" s="219"/>
      <c r="L214" s="44"/>
      <c r="M214" s="220" t="s">
        <v>1</v>
      </c>
      <c r="N214" s="221" t="s">
        <v>39</v>
      </c>
      <c r="O214" s="91"/>
      <c r="P214" s="222">
        <f>O214*H214</f>
        <v>0</v>
      </c>
      <c r="Q214" s="222">
        <v>0</v>
      </c>
      <c r="R214" s="222">
        <f>Q214*H214</f>
        <v>0</v>
      </c>
      <c r="S214" s="222">
        <v>0.0016999999999999999</v>
      </c>
      <c r="T214" s="223">
        <f>S214*H214</f>
        <v>0.030599999999999999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4" t="s">
        <v>180</v>
      </c>
      <c r="AT214" s="224" t="s">
        <v>118</v>
      </c>
      <c r="AU214" s="224" t="s">
        <v>81</v>
      </c>
      <c r="AY214" s="17" t="s">
        <v>115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79</v>
      </c>
      <c r="BK214" s="225">
        <f>ROUND(I214*H214,2)</f>
        <v>0</v>
      </c>
      <c r="BL214" s="17" t="s">
        <v>180</v>
      </c>
      <c r="BM214" s="224" t="s">
        <v>287</v>
      </c>
    </row>
    <row r="215" s="2" customFormat="1">
      <c r="A215" s="38"/>
      <c r="B215" s="39"/>
      <c r="C215" s="40"/>
      <c r="D215" s="226" t="s">
        <v>124</v>
      </c>
      <c r="E215" s="40"/>
      <c r="F215" s="227" t="s">
        <v>288</v>
      </c>
      <c r="G215" s="40"/>
      <c r="H215" s="40"/>
      <c r="I215" s="228"/>
      <c r="J215" s="40"/>
      <c r="K215" s="40"/>
      <c r="L215" s="44"/>
      <c r="M215" s="229"/>
      <c r="N215" s="230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124</v>
      </c>
      <c r="AU215" s="17" t="s">
        <v>81</v>
      </c>
    </row>
    <row r="216" s="2" customFormat="1" ht="14.4" customHeight="1">
      <c r="A216" s="38"/>
      <c r="B216" s="39"/>
      <c r="C216" s="212" t="s">
        <v>289</v>
      </c>
      <c r="D216" s="212" t="s">
        <v>118</v>
      </c>
      <c r="E216" s="213" t="s">
        <v>290</v>
      </c>
      <c r="F216" s="214" t="s">
        <v>291</v>
      </c>
      <c r="G216" s="215" t="s">
        <v>194</v>
      </c>
      <c r="H216" s="216">
        <v>37</v>
      </c>
      <c r="I216" s="217"/>
      <c r="J216" s="218">
        <f>ROUND(I216*H216,2)</f>
        <v>0</v>
      </c>
      <c r="K216" s="219"/>
      <c r="L216" s="44"/>
      <c r="M216" s="220" t="s">
        <v>1</v>
      </c>
      <c r="N216" s="221" t="s">
        <v>39</v>
      </c>
      <c r="O216" s="91"/>
      <c r="P216" s="222">
        <f>O216*H216</f>
        <v>0</v>
      </c>
      <c r="Q216" s="222">
        <v>0</v>
      </c>
      <c r="R216" s="222">
        <f>Q216*H216</f>
        <v>0</v>
      </c>
      <c r="S216" s="222">
        <v>0.0017700000000000001</v>
      </c>
      <c r="T216" s="223">
        <f>S216*H216</f>
        <v>0.065490000000000007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4" t="s">
        <v>180</v>
      </c>
      <c r="AT216" s="224" t="s">
        <v>118</v>
      </c>
      <c r="AU216" s="224" t="s">
        <v>81</v>
      </c>
      <c r="AY216" s="17" t="s">
        <v>115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79</v>
      </c>
      <c r="BK216" s="225">
        <f>ROUND(I216*H216,2)</f>
        <v>0</v>
      </c>
      <c r="BL216" s="17" t="s">
        <v>180</v>
      </c>
      <c r="BM216" s="224" t="s">
        <v>292</v>
      </c>
    </row>
    <row r="217" s="2" customFormat="1">
      <c r="A217" s="38"/>
      <c r="B217" s="39"/>
      <c r="C217" s="40"/>
      <c r="D217" s="226" t="s">
        <v>124</v>
      </c>
      <c r="E217" s="40"/>
      <c r="F217" s="227" t="s">
        <v>293</v>
      </c>
      <c r="G217" s="40"/>
      <c r="H217" s="40"/>
      <c r="I217" s="228"/>
      <c r="J217" s="40"/>
      <c r="K217" s="40"/>
      <c r="L217" s="44"/>
      <c r="M217" s="229"/>
      <c r="N217" s="230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124</v>
      </c>
      <c r="AU217" s="17" t="s">
        <v>81</v>
      </c>
    </row>
    <row r="218" s="2" customFormat="1" ht="14.4" customHeight="1">
      <c r="A218" s="38"/>
      <c r="B218" s="39"/>
      <c r="C218" s="212" t="s">
        <v>294</v>
      </c>
      <c r="D218" s="212" t="s">
        <v>118</v>
      </c>
      <c r="E218" s="213" t="s">
        <v>295</v>
      </c>
      <c r="F218" s="214" t="s">
        <v>296</v>
      </c>
      <c r="G218" s="215" t="s">
        <v>194</v>
      </c>
      <c r="H218" s="216">
        <v>13</v>
      </c>
      <c r="I218" s="217"/>
      <c r="J218" s="218">
        <f>ROUND(I218*H218,2)</f>
        <v>0</v>
      </c>
      <c r="K218" s="219"/>
      <c r="L218" s="44"/>
      <c r="M218" s="220" t="s">
        <v>1</v>
      </c>
      <c r="N218" s="221" t="s">
        <v>39</v>
      </c>
      <c r="O218" s="91"/>
      <c r="P218" s="222">
        <f>O218*H218</f>
        <v>0</v>
      </c>
      <c r="Q218" s="222">
        <v>0</v>
      </c>
      <c r="R218" s="222">
        <f>Q218*H218</f>
        <v>0</v>
      </c>
      <c r="S218" s="222">
        <v>0.0039399999999999999</v>
      </c>
      <c r="T218" s="223">
        <f>S218*H218</f>
        <v>0.051220000000000002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4" t="s">
        <v>180</v>
      </c>
      <c r="AT218" s="224" t="s">
        <v>118</v>
      </c>
      <c r="AU218" s="224" t="s">
        <v>81</v>
      </c>
      <c r="AY218" s="17" t="s">
        <v>115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79</v>
      </c>
      <c r="BK218" s="225">
        <f>ROUND(I218*H218,2)</f>
        <v>0</v>
      </c>
      <c r="BL218" s="17" t="s">
        <v>180</v>
      </c>
      <c r="BM218" s="224" t="s">
        <v>297</v>
      </c>
    </row>
    <row r="219" s="2" customFormat="1">
      <c r="A219" s="38"/>
      <c r="B219" s="39"/>
      <c r="C219" s="40"/>
      <c r="D219" s="226" t="s">
        <v>124</v>
      </c>
      <c r="E219" s="40"/>
      <c r="F219" s="227" t="s">
        <v>298</v>
      </c>
      <c r="G219" s="40"/>
      <c r="H219" s="40"/>
      <c r="I219" s="228"/>
      <c r="J219" s="40"/>
      <c r="K219" s="40"/>
      <c r="L219" s="44"/>
      <c r="M219" s="229"/>
      <c r="N219" s="230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124</v>
      </c>
      <c r="AU219" s="17" t="s">
        <v>81</v>
      </c>
    </row>
    <row r="220" s="2" customFormat="1" ht="22.2" customHeight="1">
      <c r="A220" s="38"/>
      <c r="B220" s="39"/>
      <c r="C220" s="212" t="s">
        <v>299</v>
      </c>
      <c r="D220" s="212" t="s">
        <v>118</v>
      </c>
      <c r="E220" s="213" t="s">
        <v>300</v>
      </c>
      <c r="F220" s="214" t="s">
        <v>301</v>
      </c>
      <c r="G220" s="215" t="s">
        <v>194</v>
      </c>
      <c r="H220" s="216">
        <v>18</v>
      </c>
      <c r="I220" s="217"/>
      <c r="J220" s="218">
        <f>ROUND(I220*H220,2)</f>
        <v>0</v>
      </c>
      <c r="K220" s="219"/>
      <c r="L220" s="44"/>
      <c r="M220" s="220" t="s">
        <v>1</v>
      </c>
      <c r="N220" s="221" t="s">
        <v>39</v>
      </c>
      <c r="O220" s="91"/>
      <c r="P220" s="222">
        <f>O220*H220</f>
        <v>0</v>
      </c>
      <c r="Q220" s="222">
        <v>0.00073999999999999999</v>
      </c>
      <c r="R220" s="222">
        <f>Q220*H220</f>
        <v>0.01332</v>
      </c>
      <c r="S220" s="222">
        <v>0</v>
      </c>
      <c r="T220" s="22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4" t="s">
        <v>180</v>
      </c>
      <c r="AT220" s="224" t="s">
        <v>118</v>
      </c>
      <c r="AU220" s="224" t="s">
        <v>81</v>
      </c>
      <c r="AY220" s="17" t="s">
        <v>115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79</v>
      </c>
      <c r="BK220" s="225">
        <f>ROUND(I220*H220,2)</f>
        <v>0</v>
      </c>
      <c r="BL220" s="17" t="s">
        <v>180</v>
      </c>
      <c r="BM220" s="224" t="s">
        <v>302</v>
      </c>
    </row>
    <row r="221" s="2" customFormat="1">
      <c r="A221" s="38"/>
      <c r="B221" s="39"/>
      <c r="C221" s="40"/>
      <c r="D221" s="226" t="s">
        <v>124</v>
      </c>
      <c r="E221" s="40"/>
      <c r="F221" s="227" t="s">
        <v>303</v>
      </c>
      <c r="G221" s="40"/>
      <c r="H221" s="40"/>
      <c r="I221" s="228"/>
      <c r="J221" s="40"/>
      <c r="K221" s="40"/>
      <c r="L221" s="44"/>
      <c r="M221" s="229"/>
      <c r="N221" s="230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124</v>
      </c>
      <c r="AU221" s="17" t="s">
        <v>81</v>
      </c>
    </row>
    <row r="222" s="13" customFormat="1">
      <c r="A222" s="13"/>
      <c r="B222" s="231"/>
      <c r="C222" s="232"/>
      <c r="D222" s="233" t="s">
        <v>126</v>
      </c>
      <c r="E222" s="234" t="s">
        <v>1</v>
      </c>
      <c r="F222" s="235" t="s">
        <v>304</v>
      </c>
      <c r="G222" s="232"/>
      <c r="H222" s="236">
        <v>18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126</v>
      </c>
      <c r="AU222" s="242" t="s">
        <v>81</v>
      </c>
      <c r="AV222" s="13" t="s">
        <v>81</v>
      </c>
      <c r="AW222" s="13" t="s">
        <v>31</v>
      </c>
      <c r="AX222" s="13" t="s">
        <v>74</v>
      </c>
      <c r="AY222" s="242" t="s">
        <v>115</v>
      </c>
    </row>
    <row r="223" s="14" customFormat="1">
      <c r="A223" s="14"/>
      <c r="B223" s="243"/>
      <c r="C223" s="244"/>
      <c r="D223" s="233" t="s">
        <v>126</v>
      </c>
      <c r="E223" s="245" t="s">
        <v>1</v>
      </c>
      <c r="F223" s="246" t="s">
        <v>128</v>
      </c>
      <c r="G223" s="244"/>
      <c r="H223" s="247">
        <v>18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126</v>
      </c>
      <c r="AU223" s="253" t="s">
        <v>81</v>
      </c>
      <c r="AV223" s="14" t="s">
        <v>122</v>
      </c>
      <c r="AW223" s="14" t="s">
        <v>31</v>
      </c>
      <c r="AX223" s="14" t="s">
        <v>79</v>
      </c>
      <c r="AY223" s="253" t="s">
        <v>115</v>
      </c>
    </row>
    <row r="224" s="2" customFormat="1" ht="22.2" customHeight="1">
      <c r="A224" s="38"/>
      <c r="B224" s="39"/>
      <c r="C224" s="212" t="s">
        <v>263</v>
      </c>
      <c r="D224" s="212" t="s">
        <v>118</v>
      </c>
      <c r="E224" s="213" t="s">
        <v>305</v>
      </c>
      <c r="F224" s="214" t="s">
        <v>306</v>
      </c>
      <c r="G224" s="215" t="s">
        <v>194</v>
      </c>
      <c r="H224" s="216">
        <v>37</v>
      </c>
      <c r="I224" s="217"/>
      <c r="J224" s="218">
        <f>ROUND(I224*H224,2)</f>
        <v>0</v>
      </c>
      <c r="K224" s="219"/>
      <c r="L224" s="44"/>
      <c r="M224" s="220" t="s">
        <v>1</v>
      </c>
      <c r="N224" s="221" t="s">
        <v>39</v>
      </c>
      <c r="O224" s="91"/>
      <c r="P224" s="222">
        <f>O224*H224</f>
        <v>0</v>
      </c>
      <c r="Q224" s="222">
        <v>0.00072999999999999996</v>
      </c>
      <c r="R224" s="222">
        <f>Q224*H224</f>
        <v>0.027009999999999999</v>
      </c>
      <c r="S224" s="222">
        <v>0</v>
      </c>
      <c r="T224" s="22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4" t="s">
        <v>180</v>
      </c>
      <c r="AT224" s="224" t="s">
        <v>118</v>
      </c>
      <c r="AU224" s="224" t="s">
        <v>81</v>
      </c>
      <c r="AY224" s="17" t="s">
        <v>115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7" t="s">
        <v>79</v>
      </c>
      <c r="BK224" s="225">
        <f>ROUND(I224*H224,2)</f>
        <v>0</v>
      </c>
      <c r="BL224" s="17" t="s">
        <v>180</v>
      </c>
      <c r="BM224" s="224" t="s">
        <v>307</v>
      </c>
    </row>
    <row r="225" s="2" customFormat="1">
      <c r="A225" s="38"/>
      <c r="B225" s="39"/>
      <c r="C225" s="40"/>
      <c r="D225" s="226" t="s">
        <v>124</v>
      </c>
      <c r="E225" s="40"/>
      <c r="F225" s="227" t="s">
        <v>308</v>
      </c>
      <c r="G225" s="40"/>
      <c r="H225" s="40"/>
      <c r="I225" s="228"/>
      <c r="J225" s="40"/>
      <c r="K225" s="40"/>
      <c r="L225" s="44"/>
      <c r="M225" s="229"/>
      <c r="N225" s="230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124</v>
      </c>
      <c r="AU225" s="17" t="s">
        <v>81</v>
      </c>
    </row>
    <row r="226" s="13" customFormat="1">
      <c r="A226" s="13"/>
      <c r="B226" s="231"/>
      <c r="C226" s="232"/>
      <c r="D226" s="233" t="s">
        <v>126</v>
      </c>
      <c r="E226" s="234" t="s">
        <v>1</v>
      </c>
      <c r="F226" s="235" t="s">
        <v>309</v>
      </c>
      <c r="G226" s="232"/>
      <c r="H226" s="236">
        <v>37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126</v>
      </c>
      <c r="AU226" s="242" t="s">
        <v>81</v>
      </c>
      <c r="AV226" s="13" t="s">
        <v>81</v>
      </c>
      <c r="AW226" s="13" t="s">
        <v>31</v>
      </c>
      <c r="AX226" s="13" t="s">
        <v>74</v>
      </c>
      <c r="AY226" s="242" t="s">
        <v>115</v>
      </c>
    </row>
    <row r="227" s="14" customFormat="1">
      <c r="A227" s="14"/>
      <c r="B227" s="243"/>
      <c r="C227" s="244"/>
      <c r="D227" s="233" t="s">
        <v>126</v>
      </c>
      <c r="E227" s="245" t="s">
        <v>1</v>
      </c>
      <c r="F227" s="246" t="s">
        <v>128</v>
      </c>
      <c r="G227" s="244"/>
      <c r="H227" s="247">
        <v>37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126</v>
      </c>
      <c r="AU227" s="253" t="s">
        <v>81</v>
      </c>
      <c r="AV227" s="14" t="s">
        <v>122</v>
      </c>
      <c r="AW227" s="14" t="s">
        <v>31</v>
      </c>
      <c r="AX227" s="14" t="s">
        <v>79</v>
      </c>
      <c r="AY227" s="253" t="s">
        <v>115</v>
      </c>
    </row>
    <row r="228" s="2" customFormat="1" ht="30" customHeight="1">
      <c r="A228" s="38"/>
      <c r="B228" s="39"/>
      <c r="C228" s="212" t="s">
        <v>310</v>
      </c>
      <c r="D228" s="212" t="s">
        <v>118</v>
      </c>
      <c r="E228" s="213" t="s">
        <v>311</v>
      </c>
      <c r="F228" s="214" t="s">
        <v>312</v>
      </c>
      <c r="G228" s="215" t="s">
        <v>194</v>
      </c>
      <c r="H228" s="216">
        <v>13</v>
      </c>
      <c r="I228" s="217"/>
      <c r="J228" s="218">
        <f>ROUND(I228*H228,2)</f>
        <v>0</v>
      </c>
      <c r="K228" s="219"/>
      <c r="L228" s="44"/>
      <c r="M228" s="220" t="s">
        <v>1</v>
      </c>
      <c r="N228" s="221" t="s">
        <v>39</v>
      </c>
      <c r="O228" s="91"/>
      <c r="P228" s="222">
        <f>O228*H228</f>
        <v>0</v>
      </c>
      <c r="Q228" s="222">
        <v>0.00108</v>
      </c>
      <c r="R228" s="222">
        <f>Q228*H228</f>
        <v>0.01404</v>
      </c>
      <c r="S228" s="222">
        <v>0</v>
      </c>
      <c r="T228" s="223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4" t="s">
        <v>180</v>
      </c>
      <c r="AT228" s="224" t="s">
        <v>118</v>
      </c>
      <c r="AU228" s="224" t="s">
        <v>81</v>
      </c>
      <c r="AY228" s="17" t="s">
        <v>115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79</v>
      </c>
      <c r="BK228" s="225">
        <f>ROUND(I228*H228,2)</f>
        <v>0</v>
      </c>
      <c r="BL228" s="17" t="s">
        <v>180</v>
      </c>
      <c r="BM228" s="224" t="s">
        <v>313</v>
      </c>
    </row>
    <row r="229" s="2" customFormat="1">
      <c r="A229" s="38"/>
      <c r="B229" s="39"/>
      <c r="C229" s="40"/>
      <c r="D229" s="226" t="s">
        <v>124</v>
      </c>
      <c r="E229" s="40"/>
      <c r="F229" s="227" t="s">
        <v>314</v>
      </c>
      <c r="G229" s="40"/>
      <c r="H229" s="40"/>
      <c r="I229" s="228"/>
      <c r="J229" s="40"/>
      <c r="K229" s="40"/>
      <c r="L229" s="44"/>
      <c r="M229" s="229"/>
      <c r="N229" s="230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124</v>
      </c>
      <c r="AU229" s="17" t="s">
        <v>81</v>
      </c>
    </row>
    <row r="230" s="13" customFormat="1">
      <c r="A230" s="13"/>
      <c r="B230" s="231"/>
      <c r="C230" s="232"/>
      <c r="D230" s="233" t="s">
        <v>126</v>
      </c>
      <c r="E230" s="234" t="s">
        <v>1</v>
      </c>
      <c r="F230" s="235" t="s">
        <v>315</v>
      </c>
      <c r="G230" s="232"/>
      <c r="H230" s="236">
        <v>13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126</v>
      </c>
      <c r="AU230" s="242" t="s">
        <v>81</v>
      </c>
      <c r="AV230" s="13" t="s">
        <v>81</v>
      </c>
      <c r="AW230" s="13" t="s">
        <v>31</v>
      </c>
      <c r="AX230" s="13" t="s">
        <v>74</v>
      </c>
      <c r="AY230" s="242" t="s">
        <v>115</v>
      </c>
    </row>
    <row r="231" s="14" customFormat="1">
      <c r="A231" s="14"/>
      <c r="B231" s="243"/>
      <c r="C231" s="244"/>
      <c r="D231" s="233" t="s">
        <v>126</v>
      </c>
      <c r="E231" s="245" t="s">
        <v>1</v>
      </c>
      <c r="F231" s="246" t="s">
        <v>128</v>
      </c>
      <c r="G231" s="244"/>
      <c r="H231" s="247">
        <v>13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126</v>
      </c>
      <c r="AU231" s="253" t="s">
        <v>81</v>
      </c>
      <c r="AV231" s="14" t="s">
        <v>122</v>
      </c>
      <c r="AW231" s="14" t="s">
        <v>31</v>
      </c>
      <c r="AX231" s="14" t="s">
        <v>79</v>
      </c>
      <c r="AY231" s="253" t="s">
        <v>115</v>
      </c>
    </row>
    <row r="232" s="2" customFormat="1" ht="22.2" customHeight="1">
      <c r="A232" s="38"/>
      <c r="B232" s="39"/>
      <c r="C232" s="212" t="s">
        <v>316</v>
      </c>
      <c r="D232" s="212" t="s">
        <v>118</v>
      </c>
      <c r="E232" s="213" t="s">
        <v>317</v>
      </c>
      <c r="F232" s="214" t="s">
        <v>318</v>
      </c>
      <c r="G232" s="215" t="s">
        <v>215</v>
      </c>
      <c r="H232" s="264"/>
      <c r="I232" s="217"/>
      <c r="J232" s="218">
        <f>ROUND(I232*H232,2)</f>
        <v>0</v>
      </c>
      <c r="K232" s="219"/>
      <c r="L232" s="44"/>
      <c r="M232" s="220" t="s">
        <v>1</v>
      </c>
      <c r="N232" s="221" t="s">
        <v>39</v>
      </c>
      <c r="O232" s="91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4" t="s">
        <v>180</v>
      </c>
      <c r="AT232" s="224" t="s">
        <v>118</v>
      </c>
      <c r="AU232" s="224" t="s">
        <v>81</v>
      </c>
      <c r="AY232" s="17" t="s">
        <v>115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7" t="s">
        <v>79</v>
      </c>
      <c r="BK232" s="225">
        <f>ROUND(I232*H232,2)</f>
        <v>0</v>
      </c>
      <c r="BL232" s="17" t="s">
        <v>180</v>
      </c>
      <c r="BM232" s="224" t="s">
        <v>319</v>
      </c>
    </row>
    <row r="233" s="2" customFormat="1">
      <c r="A233" s="38"/>
      <c r="B233" s="39"/>
      <c r="C233" s="40"/>
      <c r="D233" s="226" t="s">
        <v>124</v>
      </c>
      <c r="E233" s="40"/>
      <c r="F233" s="227" t="s">
        <v>320</v>
      </c>
      <c r="G233" s="40"/>
      <c r="H233" s="40"/>
      <c r="I233" s="228"/>
      <c r="J233" s="40"/>
      <c r="K233" s="40"/>
      <c r="L233" s="44"/>
      <c r="M233" s="229"/>
      <c r="N233" s="230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124</v>
      </c>
      <c r="AU233" s="17" t="s">
        <v>81</v>
      </c>
    </row>
    <row r="234" s="12" customFormat="1" ht="22.8" customHeight="1">
      <c r="A234" s="12"/>
      <c r="B234" s="196"/>
      <c r="C234" s="197"/>
      <c r="D234" s="198" t="s">
        <v>73</v>
      </c>
      <c r="E234" s="210" t="s">
        <v>321</v>
      </c>
      <c r="F234" s="210" t="s">
        <v>322</v>
      </c>
      <c r="G234" s="197"/>
      <c r="H234" s="197"/>
      <c r="I234" s="200"/>
      <c r="J234" s="211">
        <f>BK234</f>
        <v>0</v>
      </c>
      <c r="K234" s="197"/>
      <c r="L234" s="202"/>
      <c r="M234" s="203"/>
      <c r="N234" s="204"/>
      <c r="O234" s="204"/>
      <c r="P234" s="205">
        <f>SUM(P235:P252)</f>
        <v>0</v>
      </c>
      <c r="Q234" s="204"/>
      <c r="R234" s="205">
        <f>SUM(R235:R252)</f>
        <v>0.36332889999999995</v>
      </c>
      <c r="S234" s="204"/>
      <c r="T234" s="206">
        <f>SUM(T235:T252)</f>
        <v>0.50524199999999997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7" t="s">
        <v>81</v>
      </c>
      <c r="AT234" s="208" t="s">
        <v>73</v>
      </c>
      <c r="AU234" s="208" t="s">
        <v>79</v>
      </c>
      <c r="AY234" s="207" t="s">
        <v>115</v>
      </c>
      <c r="BK234" s="209">
        <f>SUM(BK235:BK252)</f>
        <v>0</v>
      </c>
    </row>
    <row r="235" s="2" customFormat="1" ht="14.4" customHeight="1">
      <c r="A235" s="38"/>
      <c r="B235" s="39"/>
      <c r="C235" s="212" t="s">
        <v>323</v>
      </c>
      <c r="D235" s="212" t="s">
        <v>118</v>
      </c>
      <c r="E235" s="213" t="s">
        <v>324</v>
      </c>
      <c r="F235" s="214" t="s">
        <v>325</v>
      </c>
      <c r="G235" s="215" t="s">
        <v>326</v>
      </c>
      <c r="H235" s="216">
        <v>32.899999999999999</v>
      </c>
      <c r="I235" s="217"/>
      <c r="J235" s="218">
        <f>ROUND(I235*H235,2)</f>
        <v>0</v>
      </c>
      <c r="K235" s="219"/>
      <c r="L235" s="44"/>
      <c r="M235" s="220" t="s">
        <v>1</v>
      </c>
      <c r="N235" s="221" t="s">
        <v>39</v>
      </c>
      <c r="O235" s="91"/>
      <c r="P235" s="222">
        <f>O235*H235</f>
        <v>0</v>
      </c>
      <c r="Q235" s="222">
        <v>0</v>
      </c>
      <c r="R235" s="222">
        <f>Q235*H235</f>
        <v>0</v>
      </c>
      <c r="S235" s="222">
        <v>0.01098</v>
      </c>
      <c r="T235" s="223">
        <f>S235*H235</f>
        <v>0.36124200000000001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4" t="s">
        <v>180</v>
      </c>
      <c r="AT235" s="224" t="s">
        <v>118</v>
      </c>
      <c r="AU235" s="224" t="s">
        <v>81</v>
      </c>
      <c r="AY235" s="17" t="s">
        <v>115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7" t="s">
        <v>79</v>
      </c>
      <c r="BK235" s="225">
        <f>ROUND(I235*H235,2)</f>
        <v>0</v>
      </c>
      <c r="BL235" s="17" t="s">
        <v>180</v>
      </c>
      <c r="BM235" s="224" t="s">
        <v>327</v>
      </c>
    </row>
    <row r="236" s="2" customFormat="1">
      <c r="A236" s="38"/>
      <c r="B236" s="39"/>
      <c r="C236" s="40"/>
      <c r="D236" s="226" t="s">
        <v>124</v>
      </c>
      <c r="E236" s="40"/>
      <c r="F236" s="227" t="s">
        <v>328</v>
      </c>
      <c r="G236" s="40"/>
      <c r="H236" s="40"/>
      <c r="I236" s="228"/>
      <c r="J236" s="40"/>
      <c r="K236" s="40"/>
      <c r="L236" s="44"/>
      <c r="M236" s="229"/>
      <c r="N236" s="230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124</v>
      </c>
      <c r="AU236" s="17" t="s">
        <v>81</v>
      </c>
    </row>
    <row r="237" s="2" customFormat="1" ht="19.8" customHeight="1">
      <c r="A237" s="38"/>
      <c r="B237" s="39"/>
      <c r="C237" s="212" t="s">
        <v>329</v>
      </c>
      <c r="D237" s="212" t="s">
        <v>118</v>
      </c>
      <c r="E237" s="213" t="s">
        <v>330</v>
      </c>
      <c r="F237" s="214" t="s">
        <v>331</v>
      </c>
      <c r="G237" s="215" t="s">
        <v>326</v>
      </c>
      <c r="H237" s="216">
        <v>18</v>
      </c>
      <c r="I237" s="217"/>
      <c r="J237" s="218">
        <f>ROUND(I237*H237,2)</f>
        <v>0</v>
      </c>
      <c r="K237" s="219"/>
      <c r="L237" s="44"/>
      <c r="M237" s="220" t="s">
        <v>1</v>
      </c>
      <c r="N237" s="221" t="s">
        <v>39</v>
      </c>
      <c r="O237" s="91"/>
      <c r="P237" s="222">
        <f>O237*H237</f>
        <v>0</v>
      </c>
      <c r="Q237" s="222">
        <v>0</v>
      </c>
      <c r="R237" s="222">
        <f>Q237*H237</f>
        <v>0</v>
      </c>
      <c r="S237" s="222">
        <v>0.0080000000000000002</v>
      </c>
      <c r="T237" s="223">
        <f>S237*H237</f>
        <v>0.14400000000000002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4" t="s">
        <v>180</v>
      </c>
      <c r="AT237" s="224" t="s">
        <v>118</v>
      </c>
      <c r="AU237" s="224" t="s">
        <v>81</v>
      </c>
      <c r="AY237" s="17" t="s">
        <v>115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7" t="s">
        <v>79</v>
      </c>
      <c r="BK237" s="225">
        <f>ROUND(I237*H237,2)</f>
        <v>0</v>
      </c>
      <c r="BL237" s="17" t="s">
        <v>180</v>
      </c>
      <c r="BM237" s="224" t="s">
        <v>332</v>
      </c>
    </row>
    <row r="238" s="2" customFormat="1">
      <c r="A238" s="38"/>
      <c r="B238" s="39"/>
      <c r="C238" s="40"/>
      <c r="D238" s="226" t="s">
        <v>124</v>
      </c>
      <c r="E238" s="40"/>
      <c r="F238" s="227" t="s">
        <v>333</v>
      </c>
      <c r="G238" s="40"/>
      <c r="H238" s="40"/>
      <c r="I238" s="228"/>
      <c r="J238" s="40"/>
      <c r="K238" s="40"/>
      <c r="L238" s="44"/>
      <c r="M238" s="229"/>
      <c r="N238" s="230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124</v>
      </c>
      <c r="AU238" s="17" t="s">
        <v>81</v>
      </c>
    </row>
    <row r="239" s="2" customFormat="1" ht="22.2" customHeight="1">
      <c r="A239" s="38"/>
      <c r="B239" s="39"/>
      <c r="C239" s="212" t="s">
        <v>334</v>
      </c>
      <c r="D239" s="212" t="s">
        <v>118</v>
      </c>
      <c r="E239" s="213" t="s">
        <v>335</v>
      </c>
      <c r="F239" s="214" t="s">
        <v>336</v>
      </c>
      <c r="G239" s="215" t="s">
        <v>326</v>
      </c>
      <c r="H239" s="216">
        <v>32.899999999999999</v>
      </c>
      <c r="I239" s="217"/>
      <c r="J239" s="218">
        <f>ROUND(I239*H239,2)</f>
        <v>0</v>
      </c>
      <c r="K239" s="219"/>
      <c r="L239" s="44"/>
      <c r="M239" s="220" t="s">
        <v>1</v>
      </c>
      <c r="N239" s="221" t="s">
        <v>39</v>
      </c>
      <c r="O239" s="91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4" t="s">
        <v>180</v>
      </c>
      <c r="AT239" s="224" t="s">
        <v>118</v>
      </c>
      <c r="AU239" s="224" t="s">
        <v>81</v>
      </c>
      <c r="AY239" s="17" t="s">
        <v>115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7" t="s">
        <v>79</v>
      </c>
      <c r="BK239" s="225">
        <f>ROUND(I239*H239,2)</f>
        <v>0</v>
      </c>
      <c r="BL239" s="17" t="s">
        <v>180</v>
      </c>
      <c r="BM239" s="224" t="s">
        <v>337</v>
      </c>
    </row>
    <row r="240" s="2" customFormat="1">
      <c r="A240" s="38"/>
      <c r="B240" s="39"/>
      <c r="C240" s="40"/>
      <c r="D240" s="226" t="s">
        <v>124</v>
      </c>
      <c r="E240" s="40"/>
      <c r="F240" s="227" t="s">
        <v>338</v>
      </c>
      <c r="G240" s="40"/>
      <c r="H240" s="40"/>
      <c r="I240" s="228"/>
      <c r="J240" s="40"/>
      <c r="K240" s="40"/>
      <c r="L240" s="44"/>
      <c r="M240" s="229"/>
      <c r="N240" s="230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124</v>
      </c>
      <c r="AU240" s="17" t="s">
        <v>81</v>
      </c>
    </row>
    <row r="241" s="13" customFormat="1">
      <c r="A241" s="13"/>
      <c r="B241" s="231"/>
      <c r="C241" s="232"/>
      <c r="D241" s="233" t="s">
        <v>126</v>
      </c>
      <c r="E241" s="234" t="s">
        <v>1</v>
      </c>
      <c r="F241" s="235" t="s">
        <v>339</v>
      </c>
      <c r="G241" s="232"/>
      <c r="H241" s="236">
        <v>32.899999999999999</v>
      </c>
      <c r="I241" s="237"/>
      <c r="J241" s="232"/>
      <c r="K241" s="232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126</v>
      </c>
      <c r="AU241" s="242" t="s">
        <v>81</v>
      </c>
      <c r="AV241" s="13" t="s">
        <v>81</v>
      </c>
      <c r="AW241" s="13" t="s">
        <v>31</v>
      </c>
      <c r="AX241" s="13" t="s">
        <v>74</v>
      </c>
      <c r="AY241" s="242" t="s">
        <v>115</v>
      </c>
    </row>
    <row r="242" s="14" customFormat="1">
      <c r="A242" s="14"/>
      <c r="B242" s="243"/>
      <c r="C242" s="244"/>
      <c r="D242" s="233" t="s">
        <v>126</v>
      </c>
      <c r="E242" s="245" t="s">
        <v>1</v>
      </c>
      <c r="F242" s="246" t="s">
        <v>128</v>
      </c>
      <c r="G242" s="244"/>
      <c r="H242" s="247">
        <v>32.899999999999999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126</v>
      </c>
      <c r="AU242" s="253" t="s">
        <v>81</v>
      </c>
      <c r="AV242" s="14" t="s">
        <v>122</v>
      </c>
      <c r="AW242" s="14" t="s">
        <v>31</v>
      </c>
      <c r="AX242" s="14" t="s">
        <v>79</v>
      </c>
      <c r="AY242" s="253" t="s">
        <v>115</v>
      </c>
    </row>
    <row r="243" s="2" customFormat="1" ht="22.2" customHeight="1">
      <c r="A243" s="38"/>
      <c r="B243" s="39"/>
      <c r="C243" s="265" t="s">
        <v>340</v>
      </c>
      <c r="D243" s="265" t="s">
        <v>260</v>
      </c>
      <c r="E243" s="266" t="s">
        <v>341</v>
      </c>
      <c r="F243" s="267" t="s">
        <v>342</v>
      </c>
      <c r="G243" s="268" t="s">
        <v>326</v>
      </c>
      <c r="H243" s="269">
        <v>36.189999999999998</v>
      </c>
      <c r="I243" s="270"/>
      <c r="J243" s="271">
        <f>ROUND(I243*H243,2)</f>
        <v>0</v>
      </c>
      <c r="K243" s="272"/>
      <c r="L243" s="273"/>
      <c r="M243" s="274" t="s">
        <v>1</v>
      </c>
      <c r="N243" s="275" t="s">
        <v>39</v>
      </c>
      <c r="O243" s="91"/>
      <c r="P243" s="222">
        <f>O243*H243</f>
        <v>0</v>
      </c>
      <c r="Q243" s="222">
        <v>0.0093100000000000006</v>
      </c>
      <c r="R243" s="222">
        <f>Q243*H243</f>
        <v>0.33692889999999998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263</v>
      </c>
      <c r="AT243" s="224" t="s">
        <v>260</v>
      </c>
      <c r="AU243" s="224" t="s">
        <v>81</v>
      </c>
      <c r="AY243" s="17" t="s">
        <v>115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79</v>
      </c>
      <c r="BK243" s="225">
        <f>ROUND(I243*H243,2)</f>
        <v>0</v>
      </c>
      <c r="BL243" s="17" t="s">
        <v>180</v>
      </c>
      <c r="BM243" s="224" t="s">
        <v>343</v>
      </c>
    </row>
    <row r="244" s="13" customFormat="1">
      <c r="A244" s="13"/>
      <c r="B244" s="231"/>
      <c r="C244" s="232"/>
      <c r="D244" s="233" t="s">
        <v>126</v>
      </c>
      <c r="E244" s="232"/>
      <c r="F244" s="235" t="s">
        <v>344</v>
      </c>
      <c r="G244" s="232"/>
      <c r="H244" s="236">
        <v>36.189999999999998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126</v>
      </c>
      <c r="AU244" s="242" t="s">
        <v>81</v>
      </c>
      <c r="AV244" s="13" t="s">
        <v>81</v>
      </c>
      <c r="AW244" s="13" t="s">
        <v>4</v>
      </c>
      <c r="AX244" s="13" t="s">
        <v>79</v>
      </c>
      <c r="AY244" s="242" t="s">
        <v>115</v>
      </c>
    </row>
    <row r="245" s="2" customFormat="1" ht="14.4" customHeight="1">
      <c r="A245" s="38"/>
      <c r="B245" s="39"/>
      <c r="C245" s="212" t="s">
        <v>345</v>
      </c>
      <c r="D245" s="212" t="s">
        <v>118</v>
      </c>
      <c r="E245" s="213" t="s">
        <v>346</v>
      </c>
      <c r="F245" s="214" t="s">
        <v>347</v>
      </c>
      <c r="G245" s="215" t="s">
        <v>194</v>
      </c>
      <c r="H245" s="216">
        <v>18</v>
      </c>
      <c r="I245" s="217"/>
      <c r="J245" s="218">
        <f>ROUND(I245*H245,2)</f>
        <v>0</v>
      </c>
      <c r="K245" s="219"/>
      <c r="L245" s="44"/>
      <c r="M245" s="220" t="s">
        <v>1</v>
      </c>
      <c r="N245" s="221" t="s">
        <v>39</v>
      </c>
      <c r="O245" s="91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4" t="s">
        <v>180</v>
      </c>
      <c r="AT245" s="224" t="s">
        <v>118</v>
      </c>
      <c r="AU245" s="224" t="s">
        <v>81</v>
      </c>
      <c r="AY245" s="17" t="s">
        <v>115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7" t="s">
        <v>79</v>
      </c>
      <c r="BK245" s="225">
        <f>ROUND(I245*H245,2)</f>
        <v>0</v>
      </c>
      <c r="BL245" s="17" t="s">
        <v>180</v>
      </c>
      <c r="BM245" s="224" t="s">
        <v>348</v>
      </c>
    </row>
    <row r="246" s="2" customFormat="1">
      <c r="A246" s="38"/>
      <c r="B246" s="39"/>
      <c r="C246" s="40"/>
      <c r="D246" s="226" t="s">
        <v>124</v>
      </c>
      <c r="E246" s="40"/>
      <c r="F246" s="227" t="s">
        <v>349</v>
      </c>
      <c r="G246" s="40"/>
      <c r="H246" s="40"/>
      <c r="I246" s="228"/>
      <c r="J246" s="40"/>
      <c r="K246" s="40"/>
      <c r="L246" s="44"/>
      <c r="M246" s="229"/>
      <c r="N246" s="230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124</v>
      </c>
      <c r="AU246" s="17" t="s">
        <v>81</v>
      </c>
    </row>
    <row r="247" s="13" customFormat="1">
      <c r="A247" s="13"/>
      <c r="B247" s="231"/>
      <c r="C247" s="232"/>
      <c r="D247" s="233" t="s">
        <v>126</v>
      </c>
      <c r="E247" s="234" t="s">
        <v>1</v>
      </c>
      <c r="F247" s="235" t="s">
        <v>350</v>
      </c>
      <c r="G247" s="232"/>
      <c r="H247" s="236">
        <v>18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126</v>
      </c>
      <c r="AU247" s="242" t="s">
        <v>81</v>
      </c>
      <c r="AV247" s="13" t="s">
        <v>81</v>
      </c>
      <c r="AW247" s="13" t="s">
        <v>31</v>
      </c>
      <c r="AX247" s="13" t="s">
        <v>74</v>
      </c>
      <c r="AY247" s="242" t="s">
        <v>115</v>
      </c>
    </row>
    <row r="248" s="14" customFormat="1">
      <c r="A248" s="14"/>
      <c r="B248" s="243"/>
      <c r="C248" s="244"/>
      <c r="D248" s="233" t="s">
        <v>126</v>
      </c>
      <c r="E248" s="245" t="s">
        <v>1</v>
      </c>
      <c r="F248" s="246" t="s">
        <v>128</v>
      </c>
      <c r="G248" s="244"/>
      <c r="H248" s="247">
        <v>18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126</v>
      </c>
      <c r="AU248" s="253" t="s">
        <v>81</v>
      </c>
      <c r="AV248" s="14" t="s">
        <v>122</v>
      </c>
      <c r="AW248" s="14" t="s">
        <v>31</v>
      </c>
      <c r="AX248" s="14" t="s">
        <v>79</v>
      </c>
      <c r="AY248" s="253" t="s">
        <v>115</v>
      </c>
    </row>
    <row r="249" s="2" customFormat="1" ht="14.4" customHeight="1">
      <c r="A249" s="38"/>
      <c r="B249" s="39"/>
      <c r="C249" s="265" t="s">
        <v>351</v>
      </c>
      <c r="D249" s="265" t="s">
        <v>260</v>
      </c>
      <c r="E249" s="266" t="s">
        <v>352</v>
      </c>
      <c r="F249" s="267" t="s">
        <v>353</v>
      </c>
      <c r="G249" s="268" t="s">
        <v>121</v>
      </c>
      <c r="H249" s="269">
        <v>0.048000000000000001</v>
      </c>
      <c r="I249" s="270"/>
      <c r="J249" s="271">
        <f>ROUND(I249*H249,2)</f>
        <v>0</v>
      </c>
      <c r="K249" s="272"/>
      <c r="L249" s="273"/>
      <c r="M249" s="274" t="s">
        <v>1</v>
      </c>
      <c r="N249" s="275" t="s">
        <v>39</v>
      </c>
      <c r="O249" s="91"/>
      <c r="P249" s="222">
        <f>O249*H249</f>
        <v>0</v>
      </c>
      <c r="Q249" s="222">
        <v>0.55000000000000004</v>
      </c>
      <c r="R249" s="222">
        <f>Q249*H249</f>
        <v>0.026400000000000003</v>
      </c>
      <c r="S249" s="222">
        <v>0</v>
      </c>
      <c r="T249" s="22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4" t="s">
        <v>263</v>
      </c>
      <c r="AT249" s="224" t="s">
        <v>260</v>
      </c>
      <c r="AU249" s="224" t="s">
        <v>81</v>
      </c>
      <c r="AY249" s="17" t="s">
        <v>115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7" t="s">
        <v>79</v>
      </c>
      <c r="BK249" s="225">
        <f>ROUND(I249*H249,2)</f>
        <v>0</v>
      </c>
      <c r="BL249" s="17" t="s">
        <v>180</v>
      </c>
      <c r="BM249" s="224" t="s">
        <v>354</v>
      </c>
    </row>
    <row r="250" s="13" customFormat="1">
      <c r="A250" s="13"/>
      <c r="B250" s="231"/>
      <c r="C250" s="232"/>
      <c r="D250" s="233" t="s">
        <v>126</v>
      </c>
      <c r="E250" s="232"/>
      <c r="F250" s="235" t="s">
        <v>355</v>
      </c>
      <c r="G250" s="232"/>
      <c r="H250" s="236">
        <v>0.048000000000000001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126</v>
      </c>
      <c r="AU250" s="242" t="s">
        <v>81</v>
      </c>
      <c r="AV250" s="13" t="s">
        <v>81</v>
      </c>
      <c r="AW250" s="13" t="s">
        <v>4</v>
      </c>
      <c r="AX250" s="13" t="s">
        <v>79</v>
      </c>
      <c r="AY250" s="242" t="s">
        <v>115</v>
      </c>
    </row>
    <row r="251" s="2" customFormat="1" ht="22.2" customHeight="1">
      <c r="A251" s="38"/>
      <c r="B251" s="39"/>
      <c r="C251" s="212" t="s">
        <v>356</v>
      </c>
      <c r="D251" s="212" t="s">
        <v>118</v>
      </c>
      <c r="E251" s="213" t="s">
        <v>357</v>
      </c>
      <c r="F251" s="214" t="s">
        <v>358</v>
      </c>
      <c r="G251" s="215" t="s">
        <v>215</v>
      </c>
      <c r="H251" s="264"/>
      <c r="I251" s="217"/>
      <c r="J251" s="218">
        <f>ROUND(I251*H251,2)</f>
        <v>0</v>
      </c>
      <c r="K251" s="219"/>
      <c r="L251" s="44"/>
      <c r="M251" s="220" t="s">
        <v>1</v>
      </c>
      <c r="N251" s="221" t="s">
        <v>39</v>
      </c>
      <c r="O251" s="91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4" t="s">
        <v>180</v>
      </c>
      <c r="AT251" s="224" t="s">
        <v>118</v>
      </c>
      <c r="AU251" s="224" t="s">
        <v>81</v>
      </c>
      <c r="AY251" s="17" t="s">
        <v>115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7" t="s">
        <v>79</v>
      </c>
      <c r="BK251" s="225">
        <f>ROUND(I251*H251,2)</f>
        <v>0</v>
      </c>
      <c r="BL251" s="17" t="s">
        <v>180</v>
      </c>
      <c r="BM251" s="224" t="s">
        <v>359</v>
      </c>
    </row>
    <row r="252" s="2" customFormat="1">
      <c r="A252" s="38"/>
      <c r="B252" s="39"/>
      <c r="C252" s="40"/>
      <c r="D252" s="226" t="s">
        <v>124</v>
      </c>
      <c r="E252" s="40"/>
      <c r="F252" s="227" t="s">
        <v>360</v>
      </c>
      <c r="G252" s="40"/>
      <c r="H252" s="40"/>
      <c r="I252" s="228"/>
      <c r="J252" s="40"/>
      <c r="K252" s="40"/>
      <c r="L252" s="44"/>
      <c r="M252" s="229"/>
      <c r="N252" s="230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124</v>
      </c>
      <c r="AU252" s="17" t="s">
        <v>81</v>
      </c>
    </row>
    <row r="253" s="12" customFormat="1" ht="22.8" customHeight="1">
      <c r="A253" s="12"/>
      <c r="B253" s="196"/>
      <c r="C253" s="197"/>
      <c r="D253" s="198" t="s">
        <v>73</v>
      </c>
      <c r="E253" s="210" t="s">
        <v>361</v>
      </c>
      <c r="F253" s="210" t="s">
        <v>362</v>
      </c>
      <c r="G253" s="197"/>
      <c r="H253" s="197"/>
      <c r="I253" s="200"/>
      <c r="J253" s="211">
        <f>BK253</f>
        <v>0</v>
      </c>
      <c r="K253" s="197"/>
      <c r="L253" s="202"/>
      <c r="M253" s="203"/>
      <c r="N253" s="204"/>
      <c r="O253" s="204"/>
      <c r="P253" s="205">
        <f>SUM(P254:P262)</f>
        <v>0</v>
      </c>
      <c r="Q253" s="204"/>
      <c r="R253" s="205">
        <f>SUM(R254:R262)</f>
        <v>0.484848</v>
      </c>
      <c r="S253" s="204"/>
      <c r="T253" s="206">
        <f>SUM(T254:T262)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7" t="s">
        <v>81</v>
      </c>
      <c r="AT253" s="208" t="s">
        <v>73</v>
      </c>
      <c r="AU253" s="208" t="s">
        <v>79</v>
      </c>
      <c r="AY253" s="207" t="s">
        <v>115</v>
      </c>
      <c r="BK253" s="209">
        <f>SUM(BK254:BK262)</f>
        <v>0</v>
      </c>
    </row>
    <row r="254" s="2" customFormat="1" ht="22.2" customHeight="1">
      <c r="A254" s="38"/>
      <c r="B254" s="39"/>
      <c r="C254" s="212" t="s">
        <v>363</v>
      </c>
      <c r="D254" s="212" t="s">
        <v>118</v>
      </c>
      <c r="E254" s="213" t="s">
        <v>364</v>
      </c>
      <c r="F254" s="214" t="s">
        <v>365</v>
      </c>
      <c r="G254" s="215" t="s">
        <v>326</v>
      </c>
      <c r="H254" s="216">
        <v>166.5</v>
      </c>
      <c r="I254" s="217"/>
      <c r="J254" s="218">
        <f>ROUND(I254*H254,2)</f>
        <v>0</v>
      </c>
      <c r="K254" s="219"/>
      <c r="L254" s="44"/>
      <c r="M254" s="220" t="s">
        <v>1</v>
      </c>
      <c r="N254" s="221" t="s">
        <v>39</v>
      </c>
      <c r="O254" s="91"/>
      <c r="P254" s="222">
        <f>O254*H254</f>
        <v>0</v>
      </c>
      <c r="Q254" s="222">
        <v>0.00036000000000000002</v>
      </c>
      <c r="R254" s="222">
        <f>Q254*H254</f>
        <v>0.059940000000000007</v>
      </c>
      <c r="S254" s="222">
        <v>0</v>
      </c>
      <c r="T254" s="22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4" t="s">
        <v>180</v>
      </c>
      <c r="AT254" s="224" t="s">
        <v>118</v>
      </c>
      <c r="AU254" s="224" t="s">
        <v>81</v>
      </c>
      <c r="AY254" s="17" t="s">
        <v>115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79</v>
      </c>
      <c r="BK254" s="225">
        <f>ROUND(I254*H254,2)</f>
        <v>0</v>
      </c>
      <c r="BL254" s="17" t="s">
        <v>180</v>
      </c>
      <c r="BM254" s="224" t="s">
        <v>366</v>
      </c>
    </row>
    <row r="255" s="2" customFormat="1">
      <c r="A255" s="38"/>
      <c r="B255" s="39"/>
      <c r="C255" s="40"/>
      <c r="D255" s="226" t="s">
        <v>124</v>
      </c>
      <c r="E255" s="40"/>
      <c r="F255" s="227" t="s">
        <v>367</v>
      </c>
      <c r="G255" s="40"/>
      <c r="H255" s="40"/>
      <c r="I255" s="228"/>
      <c r="J255" s="40"/>
      <c r="K255" s="40"/>
      <c r="L255" s="44"/>
      <c r="M255" s="229"/>
      <c r="N255" s="230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124</v>
      </c>
      <c r="AU255" s="17" t="s">
        <v>81</v>
      </c>
    </row>
    <row r="256" s="15" customFormat="1">
      <c r="A256" s="15"/>
      <c r="B256" s="254"/>
      <c r="C256" s="255"/>
      <c r="D256" s="233" t="s">
        <v>126</v>
      </c>
      <c r="E256" s="256" t="s">
        <v>1</v>
      </c>
      <c r="F256" s="257" t="s">
        <v>368</v>
      </c>
      <c r="G256" s="255"/>
      <c r="H256" s="256" t="s">
        <v>1</v>
      </c>
      <c r="I256" s="258"/>
      <c r="J256" s="255"/>
      <c r="K256" s="255"/>
      <c r="L256" s="259"/>
      <c r="M256" s="260"/>
      <c r="N256" s="261"/>
      <c r="O256" s="261"/>
      <c r="P256" s="261"/>
      <c r="Q256" s="261"/>
      <c r="R256" s="261"/>
      <c r="S256" s="261"/>
      <c r="T256" s="26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3" t="s">
        <v>126</v>
      </c>
      <c r="AU256" s="263" t="s">
        <v>81</v>
      </c>
      <c r="AV256" s="15" t="s">
        <v>79</v>
      </c>
      <c r="AW256" s="15" t="s">
        <v>31</v>
      </c>
      <c r="AX256" s="15" t="s">
        <v>74</v>
      </c>
      <c r="AY256" s="263" t="s">
        <v>115</v>
      </c>
    </row>
    <row r="257" s="13" customFormat="1">
      <c r="A257" s="13"/>
      <c r="B257" s="231"/>
      <c r="C257" s="232"/>
      <c r="D257" s="233" t="s">
        <v>126</v>
      </c>
      <c r="E257" s="234" t="s">
        <v>1</v>
      </c>
      <c r="F257" s="235" t="s">
        <v>369</v>
      </c>
      <c r="G257" s="232"/>
      <c r="H257" s="236">
        <v>166.5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126</v>
      </c>
      <c r="AU257" s="242" t="s">
        <v>81</v>
      </c>
      <c r="AV257" s="13" t="s">
        <v>81</v>
      </c>
      <c r="AW257" s="13" t="s">
        <v>31</v>
      </c>
      <c r="AX257" s="13" t="s">
        <v>74</v>
      </c>
      <c r="AY257" s="242" t="s">
        <v>115</v>
      </c>
    </row>
    <row r="258" s="14" customFormat="1">
      <c r="A258" s="14"/>
      <c r="B258" s="243"/>
      <c r="C258" s="244"/>
      <c r="D258" s="233" t="s">
        <v>126</v>
      </c>
      <c r="E258" s="245" t="s">
        <v>1</v>
      </c>
      <c r="F258" s="246" t="s">
        <v>128</v>
      </c>
      <c r="G258" s="244"/>
      <c r="H258" s="247">
        <v>166.5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126</v>
      </c>
      <c r="AU258" s="253" t="s">
        <v>81</v>
      </c>
      <c r="AV258" s="14" t="s">
        <v>122</v>
      </c>
      <c r="AW258" s="14" t="s">
        <v>31</v>
      </c>
      <c r="AX258" s="14" t="s">
        <v>79</v>
      </c>
      <c r="AY258" s="253" t="s">
        <v>115</v>
      </c>
    </row>
    <row r="259" s="2" customFormat="1" ht="19.8" customHeight="1">
      <c r="A259" s="38"/>
      <c r="B259" s="39"/>
      <c r="C259" s="265" t="s">
        <v>370</v>
      </c>
      <c r="D259" s="265" t="s">
        <v>260</v>
      </c>
      <c r="E259" s="266" t="s">
        <v>371</v>
      </c>
      <c r="F259" s="267" t="s">
        <v>372</v>
      </c>
      <c r="G259" s="268" t="s">
        <v>373</v>
      </c>
      <c r="H259" s="269">
        <v>424.90800000000002</v>
      </c>
      <c r="I259" s="270"/>
      <c r="J259" s="271">
        <f>ROUND(I259*H259,2)</f>
        <v>0</v>
      </c>
      <c r="K259" s="272"/>
      <c r="L259" s="273"/>
      <c r="M259" s="274" t="s">
        <v>1</v>
      </c>
      <c r="N259" s="275" t="s">
        <v>39</v>
      </c>
      <c r="O259" s="91"/>
      <c r="P259" s="222">
        <f>O259*H259</f>
        <v>0</v>
      </c>
      <c r="Q259" s="222">
        <v>0.001</v>
      </c>
      <c r="R259" s="222">
        <f>Q259*H259</f>
        <v>0.42490800000000001</v>
      </c>
      <c r="S259" s="222">
        <v>0</v>
      </c>
      <c r="T259" s="223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4" t="s">
        <v>263</v>
      </c>
      <c r="AT259" s="224" t="s">
        <v>260</v>
      </c>
      <c r="AU259" s="224" t="s">
        <v>81</v>
      </c>
      <c r="AY259" s="17" t="s">
        <v>115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7" t="s">
        <v>79</v>
      </c>
      <c r="BK259" s="225">
        <f>ROUND(I259*H259,2)</f>
        <v>0</v>
      </c>
      <c r="BL259" s="17" t="s">
        <v>180</v>
      </c>
      <c r="BM259" s="224" t="s">
        <v>374</v>
      </c>
    </row>
    <row r="260" s="13" customFormat="1">
      <c r="A260" s="13"/>
      <c r="B260" s="231"/>
      <c r="C260" s="232"/>
      <c r="D260" s="233" t="s">
        <v>126</v>
      </c>
      <c r="E260" s="232"/>
      <c r="F260" s="235" t="s">
        <v>375</v>
      </c>
      <c r="G260" s="232"/>
      <c r="H260" s="236">
        <v>424.90800000000002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126</v>
      </c>
      <c r="AU260" s="242" t="s">
        <v>81</v>
      </c>
      <c r="AV260" s="13" t="s">
        <v>81</v>
      </c>
      <c r="AW260" s="13" t="s">
        <v>4</v>
      </c>
      <c r="AX260" s="13" t="s">
        <v>79</v>
      </c>
      <c r="AY260" s="242" t="s">
        <v>115</v>
      </c>
    </row>
    <row r="261" s="2" customFormat="1" ht="22.2" customHeight="1">
      <c r="A261" s="38"/>
      <c r="B261" s="39"/>
      <c r="C261" s="212" t="s">
        <v>376</v>
      </c>
      <c r="D261" s="212" t="s">
        <v>118</v>
      </c>
      <c r="E261" s="213" t="s">
        <v>377</v>
      </c>
      <c r="F261" s="214" t="s">
        <v>378</v>
      </c>
      <c r="G261" s="215" t="s">
        <v>215</v>
      </c>
      <c r="H261" s="264"/>
      <c r="I261" s="217"/>
      <c r="J261" s="218">
        <f>ROUND(I261*H261,2)</f>
        <v>0</v>
      </c>
      <c r="K261" s="219"/>
      <c r="L261" s="44"/>
      <c r="M261" s="220" t="s">
        <v>1</v>
      </c>
      <c r="N261" s="221" t="s">
        <v>39</v>
      </c>
      <c r="O261" s="91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4" t="s">
        <v>180</v>
      </c>
      <c r="AT261" s="224" t="s">
        <v>118</v>
      </c>
      <c r="AU261" s="224" t="s">
        <v>81</v>
      </c>
      <c r="AY261" s="17" t="s">
        <v>115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7" t="s">
        <v>79</v>
      </c>
      <c r="BK261" s="225">
        <f>ROUND(I261*H261,2)</f>
        <v>0</v>
      </c>
      <c r="BL261" s="17" t="s">
        <v>180</v>
      </c>
      <c r="BM261" s="224" t="s">
        <v>379</v>
      </c>
    </row>
    <row r="262" s="2" customFormat="1">
      <c r="A262" s="38"/>
      <c r="B262" s="39"/>
      <c r="C262" s="40"/>
      <c r="D262" s="226" t="s">
        <v>124</v>
      </c>
      <c r="E262" s="40"/>
      <c r="F262" s="227" t="s">
        <v>380</v>
      </c>
      <c r="G262" s="40"/>
      <c r="H262" s="40"/>
      <c r="I262" s="228"/>
      <c r="J262" s="40"/>
      <c r="K262" s="40"/>
      <c r="L262" s="44"/>
      <c r="M262" s="229"/>
      <c r="N262" s="230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124</v>
      </c>
      <c r="AU262" s="17" t="s">
        <v>81</v>
      </c>
    </row>
    <row r="263" s="12" customFormat="1" ht="22.8" customHeight="1">
      <c r="A263" s="12"/>
      <c r="B263" s="196"/>
      <c r="C263" s="197"/>
      <c r="D263" s="198" t="s">
        <v>73</v>
      </c>
      <c r="E263" s="210" t="s">
        <v>381</v>
      </c>
      <c r="F263" s="210" t="s">
        <v>382</v>
      </c>
      <c r="G263" s="197"/>
      <c r="H263" s="197"/>
      <c r="I263" s="200"/>
      <c r="J263" s="211">
        <f>BK263</f>
        <v>0</v>
      </c>
      <c r="K263" s="197"/>
      <c r="L263" s="202"/>
      <c r="M263" s="203"/>
      <c r="N263" s="204"/>
      <c r="O263" s="204"/>
      <c r="P263" s="205">
        <f>SUM(P264:P268)</f>
        <v>0</v>
      </c>
      <c r="Q263" s="204"/>
      <c r="R263" s="205">
        <f>SUM(R264:R268)</f>
        <v>0.023688000000000001</v>
      </c>
      <c r="S263" s="204"/>
      <c r="T263" s="206">
        <f>SUM(T264:T268)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7" t="s">
        <v>81</v>
      </c>
      <c r="AT263" s="208" t="s">
        <v>73</v>
      </c>
      <c r="AU263" s="208" t="s">
        <v>79</v>
      </c>
      <c r="AY263" s="207" t="s">
        <v>115</v>
      </c>
      <c r="BK263" s="209">
        <f>SUM(BK264:BK268)</f>
        <v>0</v>
      </c>
    </row>
    <row r="264" s="2" customFormat="1" ht="22.2" customHeight="1">
      <c r="A264" s="38"/>
      <c r="B264" s="39"/>
      <c r="C264" s="212" t="s">
        <v>383</v>
      </c>
      <c r="D264" s="212" t="s">
        <v>118</v>
      </c>
      <c r="E264" s="213" t="s">
        <v>384</v>
      </c>
      <c r="F264" s="214" t="s">
        <v>385</v>
      </c>
      <c r="G264" s="215" t="s">
        <v>326</v>
      </c>
      <c r="H264" s="216">
        <v>197.40000000000001</v>
      </c>
      <c r="I264" s="217"/>
      <c r="J264" s="218">
        <f>ROUND(I264*H264,2)</f>
        <v>0</v>
      </c>
      <c r="K264" s="219"/>
      <c r="L264" s="44"/>
      <c r="M264" s="220" t="s">
        <v>1</v>
      </c>
      <c r="N264" s="221" t="s">
        <v>39</v>
      </c>
      <c r="O264" s="91"/>
      <c r="P264" s="222">
        <f>O264*H264</f>
        <v>0</v>
      </c>
      <c r="Q264" s="222">
        <v>0.00012</v>
      </c>
      <c r="R264" s="222">
        <f>Q264*H264</f>
        <v>0.023688000000000001</v>
      </c>
      <c r="S264" s="222">
        <v>0</v>
      </c>
      <c r="T264" s="223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4" t="s">
        <v>180</v>
      </c>
      <c r="AT264" s="224" t="s">
        <v>118</v>
      </c>
      <c r="AU264" s="224" t="s">
        <v>81</v>
      </c>
      <c r="AY264" s="17" t="s">
        <v>115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7" t="s">
        <v>79</v>
      </c>
      <c r="BK264" s="225">
        <f>ROUND(I264*H264,2)</f>
        <v>0</v>
      </c>
      <c r="BL264" s="17" t="s">
        <v>180</v>
      </c>
      <c r="BM264" s="224" t="s">
        <v>386</v>
      </c>
    </row>
    <row r="265" s="2" customFormat="1">
      <c r="A265" s="38"/>
      <c r="B265" s="39"/>
      <c r="C265" s="40"/>
      <c r="D265" s="226" t="s">
        <v>124</v>
      </c>
      <c r="E265" s="40"/>
      <c r="F265" s="227" t="s">
        <v>387</v>
      </c>
      <c r="G265" s="40"/>
      <c r="H265" s="40"/>
      <c r="I265" s="228"/>
      <c r="J265" s="40"/>
      <c r="K265" s="40"/>
      <c r="L265" s="44"/>
      <c r="M265" s="229"/>
      <c r="N265" s="230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124</v>
      </c>
      <c r="AU265" s="17" t="s">
        <v>81</v>
      </c>
    </row>
    <row r="266" s="15" customFormat="1">
      <c r="A266" s="15"/>
      <c r="B266" s="254"/>
      <c r="C266" s="255"/>
      <c r="D266" s="233" t="s">
        <v>126</v>
      </c>
      <c r="E266" s="256" t="s">
        <v>1</v>
      </c>
      <c r="F266" s="257" t="s">
        <v>388</v>
      </c>
      <c r="G266" s="255"/>
      <c r="H266" s="256" t="s">
        <v>1</v>
      </c>
      <c r="I266" s="258"/>
      <c r="J266" s="255"/>
      <c r="K266" s="255"/>
      <c r="L266" s="259"/>
      <c r="M266" s="260"/>
      <c r="N266" s="261"/>
      <c r="O266" s="261"/>
      <c r="P266" s="261"/>
      <c r="Q266" s="261"/>
      <c r="R266" s="261"/>
      <c r="S266" s="261"/>
      <c r="T266" s="26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3" t="s">
        <v>126</v>
      </c>
      <c r="AU266" s="263" t="s">
        <v>81</v>
      </c>
      <c r="AV266" s="15" t="s">
        <v>79</v>
      </c>
      <c r="AW266" s="15" t="s">
        <v>31</v>
      </c>
      <c r="AX266" s="15" t="s">
        <v>74</v>
      </c>
      <c r="AY266" s="263" t="s">
        <v>115</v>
      </c>
    </row>
    <row r="267" s="13" customFormat="1">
      <c r="A267" s="13"/>
      <c r="B267" s="231"/>
      <c r="C267" s="232"/>
      <c r="D267" s="233" t="s">
        <v>126</v>
      </c>
      <c r="E267" s="234" t="s">
        <v>1</v>
      </c>
      <c r="F267" s="235" t="s">
        <v>389</v>
      </c>
      <c r="G267" s="232"/>
      <c r="H267" s="236">
        <v>197.40000000000001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126</v>
      </c>
      <c r="AU267" s="242" t="s">
        <v>81</v>
      </c>
      <c r="AV267" s="13" t="s">
        <v>81</v>
      </c>
      <c r="AW267" s="13" t="s">
        <v>31</v>
      </c>
      <c r="AX267" s="13" t="s">
        <v>74</v>
      </c>
      <c r="AY267" s="242" t="s">
        <v>115</v>
      </c>
    </row>
    <row r="268" s="14" customFormat="1">
      <c r="A268" s="14"/>
      <c r="B268" s="243"/>
      <c r="C268" s="244"/>
      <c r="D268" s="233" t="s">
        <v>126</v>
      </c>
      <c r="E268" s="245" t="s">
        <v>1</v>
      </c>
      <c r="F268" s="246" t="s">
        <v>128</v>
      </c>
      <c r="G268" s="244"/>
      <c r="H268" s="247">
        <v>197.40000000000001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126</v>
      </c>
      <c r="AU268" s="253" t="s">
        <v>81</v>
      </c>
      <c r="AV268" s="14" t="s">
        <v>122</v>
      </c>
      <c r="AW268" s="14" t="s">
        <v>31</v>
      </c>
      <c r="AX268" s="14" t="s">
        <v>79</v>
      </c>
      <c r="AY268" s="253" t="s">
        <v>115</v>
      </c>
    </row>
    <row r="269" s="12" customFormat="1" ht="22.8" customHeight="1">
      <c r="A269" s="12"/>
      <c r="B269" s="196"/>
      <c r="C269" s="197"/>
      <c r="D269" s="198" t="s">
        <v>73</v>
      </c>
      <c r="E269" s="210" t="s">
        <v>390</v>
      </c>
      <c r="F269" s="210" t="s">
        <v>391</v>
      </c>
      <c r="G269" s="197"/>
      <c r="H269" s="197"/>
      <c r="I269" s="200"/>
      <c r="J269" s="211">
        <f>BK269</f>
        <v>0</v>
      </c>
      <c r="K269" s="197"/>
      <c r="L269" s="202"/>
      <c r="M269" s="203"/>
      <c r="N269" s="204"/>
      <c r="O269" s="204"/>
      <c r="P269" s="205">
        <f>SUM(P270:P274)</f>
        <v>0</v>
      </c>
      <c r="Q269" s="204"/>
      <c r="R269" s="205">
        <f>SUM(R270:R274)</f>
        <v>0</v>
      </c>
      <c r="S269" s="204"/>
      <c r="T269" s="206">
        <f>SUM(T270:T274)</f>
        <v>0.77588999999999997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7" t="s">
        <v>81</v>
      </c>
      <c r="AT269" s="208" t="s">
        <v>73</v>
      </c>
      <c r="AU269" s="208" t="s">
        <v>79</v>
      </c>
      <c r="AY269" s="207" t="s">
        <v>115</v>
      </c>
      <c r="BK269" s="209">
        <f>SUM(BK270:BK274)</f>
        <v>0</v>
      </c>
    </row>
    <row r="270" s="2" customFormat="1" ht="22.2" customHeight="1">
      <c r="A270" s="38"/>
      <c r="B270" s="39"/>
      <c r="C270" s="212" t="s">
        <v>392</v>
      </c>
      <c r="D270" s="212" t="s">
        <v>118</v>
      </c>
      <c r="E270" s="213" t="s">
        <v>393</v>
      </c>
      <c r="F270" s="214" t="s">
        <v>394</v>
      </c>
      <c r="G270" s="215" t="s">
        <v>326</v>
      </c>
      <c r="H270" s="216">
        <v>166.5</v>
      </c>
      <c r="I270" s="217"/>
      <c r="J270" s="218">
        <f>ROUND(I270*H270,2)</f>
        <v>0</v>
      </c>
      <c r="K270" s="219"/>
      <c r="L270" s="44"/>
      <c r="M270" s="220" t="s">
        <v>1</v>
      </c>
      <c r="N270" s="221" t="s">
        <v>39</v>
      </c>
      <c r="O270" s="91"/>
      <c r="P270" s="222">
        <f>O270*H270</f>
        <v>0</v>
      </c>
      <c r="Q270" s="222">
        <v>0</v>
      </c>
      <c r="R270" s="222">
        <f>Q270*H270</f>
        <v>0</v>
      </c>
      <c r="S270" s="222">
        <v>0.0046600000000000001</v>
      </c>
      <c r="T270" s="223">
        <f>S270*H270</f>
        <v>0.77588999999999997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4" t="s">
        <v>180</v>
      </c>
      <c r="AT270" s="224" t="s">
        <v>118</v>
      </c>
      <c r="AU270" s="224" t="s">
        <v>81</v>
      </c>
      <c r="AY270" s="17" t="s">
        <v>115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7" t="s">
        <v>79</v>
      </c>
      <c r="BK270" s="225">
        <f>ROUND(I270*H270,2)</f>
        <v>0</v>
      </c>
      <c r="BL270" s="17" t="s">
        <v>180</v>
      </c>
      <c r="BM270" s="224" t="s">
        <v>395</v>
      </c>
    </row>
    <row r="271" s="2" customFormat="1">
      <c r="A271" s="38"/>
      <c r="B271" s="39"/>
      <c r="C271" s="40"/>
      <c r="D271" s="226" t="s">
        <v>124</v>
      </c>
      <c r="E271" s="40"/>
      <c r="F271" s="227" t="s">
        <v>396</v>
      </c>
      <c r="G271" s="40"/>
      <c r="H271" s="40"/>
      <c r="I271" s="228"/>
      <c r="J271" s="40"/>
      <c r="K271" s="40"/>
      <c r="L271" s="44"/>
      <c r="M271" s="229"/>
      <c r="N271" s="230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124</v>
      </c>
      <c r="AU271" s="17" t="s">
        <v>81</v>
      </c>
    </row>
    <row r="272" s="15" customFormat="1">
      <c r="A272" s="15"/>
      <c r="B272" s="254"/>
      <c r="C272" s="255"/>
      <c r="D272" s="233" t="s">
        <v>126</v>
      </c>
      <c r="E272" s="256" t="s">
        <v>1</v>
      </c>
      <c r="F272" s="257" t="s">
        <v>397</v>
      </c>
      <c r="G272" s="255"/>
      <c r="H272" s="256" t="s">
        <v>1</v>
      </c>
      <c r="I272" s="258"/>
      <c r="J272" s="255"/>
      <c r="K272" s="255"/>
      <c r="L272" s="259"/>
      <c r="M272" s="260"/>
      <c r="N272" s="261"/>
      <c r="O272" s="261"/>
      <c r="P272" s="261"/>
      <c r="Q272" s="261"/>
      <c r="R272" s="261"/>
      <c r="S272" s="261"/>
      <c r="T272" s="262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3" t="s">
        <v>126</v>
      </c>
      <c r="AU272" s="263" t="s">
        <v>81</v>
      </c>
      <c r="AV272" s="15" t="s">
        <v>79</v>
      </c>
      <c r="AW272" s="15" t="s">
        <v>31</v>
      </c>
      <c r="AX272" s="15" t="s">
        <v>74</v>
      </c>
      <c r="AY272" s="263" t="s">
        <v>115</v>
      </c>
    </row>
    <row r="273" s="13" customFormat="1">
      <c r="A273" s="13"/>
      <c r="B273" s="231"/>
      <c r="C273" s="232"/>
      <c r="D273" s="233" t="s">
        <v>126</v>
      </c>
      <c r="E273" s="234" t="s">
        <v>1</v>
      </c>
      <c r="F273" s="235" t="s">
        <v>398</v>
      </c>
      <c r="G273" s="232"/>
      <c r="H273" s="236">
        <v>166.5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126</v>
      </c>
      <c r="AU273" s="242" t="s">
        <v>81</v>
      </c>
      <c r="AV273" s="13" t="s">
        <v>81</v>
      </c>
      <c r="AW273" s="13" t="s">
        <v>31</v>
      </c>
      <c r="AX273" s="13" t="s">
        <v>74</v>
      </c>
      <c r="AY273" s="242" t="s">
        <v>115</v>
      </c>
    </row>
    <row r="274" s="14" customFormat="1">
      <c r="A274" s="14"/>
      <c r="B274" s="243"/>
      <c r="C274" s="244"/>
      <c r="D274" s="233" t="s">
        <v>126</v>
      </c>
      <c r="E274" s="245" t="s">
        <v>1</v>
      </c>
      <c r="F274" s="246" t="s">
        <v>128</v>
      </c>
      <c r="G274" s="244"/>
      <c r="H274" s="247">
        <v>166.5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126</v>
      </c>
      <c r="AU274" s="253" t="s">
        <v>81</v>
      </c>
      <c r="AV274" s="14" t="s">
        <v>122</v>
      </c>
      <c r="AW274" s="14" t="s">
        <v>31</v>
      </c>
      <c r="AX274" s="14" t="s">
        <v>79</v>
      </c>
      <c r="AY274" s="253" t="s">
        <v>115</v>
      </c>
    </row>
    <row r="275" s="12" customFormat="1" ht="22.8" customHeight="1">
      <c r="A275" s="12"/>
      <c r="B275" s="196"/>
      <c r="C275" s="197"/>
      <c r="D275" s="198" t="s">
        <v>73</v>
      </c>
      <c r="E275" s="210" t="s">
        <v>399</v>
      </c>
      <c r="F275" s="210" t="s">
        <v>400</v>
      </c>
      <c r="G275" s="197"/>
      <c r="H275" s="197"/>
      <c r="I275" s="200"/>
      <c r="J275" s="211">
        <f>BK275</f>
        <v>0</v>
      </c>
      <c r="K275" s="197"/>
      <c r="L275" s="202"/>
      <c r="M275" s="203"/>
      <c r="N275" s="204"/>
      <c r="O275" s="204"/>
      <c r="P275" s="205">
        <f>SUM(P276:P289)</f>
        <v>0</v>
      </c>
      <c r="Q275" s="204"/>
      <c r="R275" s="205">
        <f>SUM(R276:R289)</f>
        <v>6.4239000000000015</v>
      </c>
      <c r="S275" s="204"/>
      <c r="T275" s="206">
        <f>SUM(T276:T289)</f>
        <v>6.0900000000000007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7" t="s">
        <v>81</v>
      </c>
      <c r="AT275" s="208" t="s">
        <v>73</v>
      </c>
      <c r="AU275" s="208" t="s">
        <v>79</v>
      </c>
      <c r="AY275" s="207" t="s">
        <v>115</v>
      </c>
      <c r="BK275" s="209">
        <f>SUM(BK276:BK289)</f>
        <v>0</v>
      </c>
    </row>
    <row r="276" s="2" customFormat="1" ht="22.2" customHeight="1">
      <c r="A276" s="38"/>
      <c r="B276" s="39"/>
      <c r="C276" s="212" t="s">
        <v>401</v>
      </c>
      <c r="D276" s="212" t="s">
        <v>118</v>
      </c>
      <c r="E276" s="213" t="s">
        <v>402</v>
      </c>
      <c r="F276" s="214" t="s">
        <v>403</v>
      </c>
      <c r="G276" s="215" t="s">
        <v>326</v>
      </c>
      <c r="H276" s="216">
        <v>210</v>
      </c>
      <c r="I276" s="217"/>
      <c r="J276" s="218">
        <f>ROUND(I276*H276,2)</f>
        <v>0</v>
      </c>
      <c r="K276" s="219"/>
      <c r="L276" s="44"/>
      <c r="M276" s="220" t="s">
        <v>1</v>
      </c>
      <c r="N276" s="221" t="s">
        <v>39</v>
      </c>
      <c r="O276" s="91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4" t="s">
        <v>180</v>
      </c>
      <c r="AT276" s="224" t="s">
        <v>118</v>
      </c>
      <c r="AU276" s="224" t="s">
        <v>81</v>
      </c>
      <c r="AY276" s="17" t="s">
        <v>115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7" t="s">
        <v>79</v>
      </c>
      <c r="BK276" s="225">
        <f>ROUND(I276*H276,2)</f>
        <v>0</v>
      </c>
      <c r="BL276" s="17" t="s">
        <v>180</v>
      </c>
      <c r="BM276" s="224" t="s">
        <v>404</v>
      </c>
    </row>
    <row r="277" s="2" customFormat="1">
      <c r="A277" s="38"/>
      <c r="B277" s="39"/>
      <c r="C277" s="40"/>
      <c r="D277" s="226" t="s">
        <v>124</v>
      </c>
      <c r="E277" s="40"/>
      <c r="F277" s="227" t="s">
        <v>405</v>
      </c>
      <c r="G277" s="40"/>
      <c r="H277" s="40"/>
      <c r="I277" s="228"/>
      <c r="J277" s="40"/>
      <c r="K277" s="40"/>
      <c r="L277" s="44"/>
      <c r="M277" s="229"/>
      <c r="N277" s="230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124</v>
      </c>
      <c r="AU277" s="17" t="s">
        <v>81</v>
      </c>
    </row>
    <row r="278" s="15" customFormat="1">
      <c r="A278" s="15"/>
      <c r="B278" s="254"/>
      <c r="C278" s="255"/>
      <c r="D278" s="233" t="s">
        <v>126</v>
      </c>
      <c r="E278" s="256" t="s">
        <v>1</v>
      </c>
      <c r="F278" s="257" t="s">
        <v>406</v>
      </c>
      <c r="G278" s="255"/>
      <c r="H278" s="256" t="s">
        <v>1</v>
      </c>
      <c r="I278" s="258"/>
      <c r="J278" s="255"/>
      <c r="K278" s="255"/>
      <c r="L278" s="259"/>
      <c r="M278" s="260"/>
      <c r="N278" s="261"/>
      <c r="O278" s="261"/>
      <c r="P278" s="261"/>
      <c r="Q278" s="261"/>
      <c r="R278" s="261"/>
      <c r="S278" s="261"/>
      <c r="T278" s="26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3" t="s">
        <v>126</v>
      </c>
      <c r="AU278" s="263" t="s">
        <v>81</v>
      </c>
      <c r="AV278" s="15" t="s">
        <v>79</v>
      </c>
      <c r="AW278" s="15" t="s">
        <v>31</v>
      </c>
      <c r="AX278" s="15" t="s">
        <v>74</v>
      </c>
      <c r="AY278" s="263" t="s">
        <v>115</v>
      </c>
    </row>
    <row r="279" s="13" customFormat="1">
      <c r="A279" s="13"/>
      <c r="B279" s="231"/>
      <c r="C279" s="232"/>
      <c r="D279" s="233" t="s">
        <v>126</v>
      </c>
      <c r="E279" s="234" t="s">
        <v>1</v>
      </c>
      <c r="F279" s="235" t="s">
        <v>407</v>
      </c>
      <c r="G279" s="232"/>
      <c r="H279" s="236">
        <v>149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126</v>
      </c>
      <c r="AU279" s="242" t="s">
        <v>81</v>
      </c>
      <c r="AV279" s="13" t="s">
        <v>81</v>
      </c>
      <c r="AW279" s="13" t="s">
        <v>31</v>
      </c>
      <c r="AX279" s="13" t="s">
        <v>74</v>
      </c>
      <c r="AY279" s="242" t="s">
        <v>115</v>
      </c>
    </row>
    <row r="280" s="15" customFormat="1">
      <c r="A280" s="15"/>
      <c r="B280" s="254"/>
      <c r="C280" s="255"/>
      <c r="D280" s="233" t="s">
        <v>126</v>
      </c>
      <c r="E280" s="256" t="s">
        <v>1</v>
      </c>
      <c r="F280" s="257" t="s">
        <v>408</v>
      </c>
      <c r="G280" s="255"/>
      <c r="H280" s="256" t="s">
        <v>1</v>
      </c>
      <c r="I280" s="258"/>
      <c r="J280" s="255"/>
      <c r="K280" s="255"/>
      <c r="L280" s="259"/>
      <c r="M280" s="260"/>
      <c r="N280" s="261"/>
      <c r="O280" s="261"/>
      <c r="P280" s="261"/>
      <c r="Q280" s="261"/>
      <c r="R280" s="261"/>
      <c r="S280" s="261"/>
      <c r="T280" s="262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3" t="s">
        <v>126</v>
      </c>
      <c r="AU280" s="263" t="s">
        <v>81</v>
      </c>
      <c r="AV280" s="15" t="s">
        <v>79</v>
      </c>
      <c r="AW280" s="15" t="s">
        <v>31</v>
      </c>
      <c r="AX280" s="15" t="s">
        <v>74</v>
      </c>
      <c r="AY280" s="263" t="s">
        <v>115</v>
      </c>
    </row>
    <row r="281" s="13" customFormat="1">
      <c r="A281" s="13"/>
      <c r="B281" s="231"/>
      <c r="C281" s="232"/>
      <c r="D281" s="233" t="s">
        <v>126</v>
      </c>
      <c r="E281" s="234" t="s">
        <v>1</v>
      </c>
      <c r="F281" s="235" t="s">
        <v>409</v>
      </c>
      <c r="G281" s="232"/>
      <c r="H281" s="236">
        <v>61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126</v>
      </c>
      <c r="AU281" s="242" t="s">
        <v>81</v>
      </c>
      <c r="AV281" s="13" t="s">
        <v>81</v>
      </c>
      <c r="AW281" s="13" t="s">
        <v>31</v>
      </c>
      <c r="AX281" s="13" t="s">
        <v>74</v>
      </c>
      <c r="AY281" s="242" t="s">
        <v>115</v>
      </c>
    </row>
    <row r="282" s="14" customFormat="1">
      <c r="A282" s="14"/>
      <c r="B282" s="243"/>
      <c r="C282" s="244"/>
      <c r="D282" s="233" t="s">
        <v>126</v>
      </c>
      <c r="E282" s="245" t="s">
        <v>1</v>
      </c>
      <c r="F282" s="246" t="s">
        <v>128</v>
      </c>
      <c r="G282" s="244"/>
      <c r="H282" s="247">
        <v>210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126</v>
      </c>
      <c r="AU282" s="253" t="s">
        <v>81</v>
      </c>
      <c r="AV282" s="14" t="s">
        <v>122</v>
      </c>
      <c r="AW282" s="14" t="s">
        <v>31</v>
      </c>
      <c r="AX282" s="14" t="s">
        <v>79</v>
      </c>
      <c r="AY282" s="253" t="s">
        <v>115</v>
      </c>
    </row>
    <row r="283" s="2" customFormat="1" ht="30" customHeight="1">
      <c r="A283" s="38"/>
      <c r="B283" s="39"/>
      <c r="C283" s="212" t="s">
        <v>410</v>
      </c>
      <c r="D283" s="212" t="s">
        <v>118</v>
      </c>
      <c r="E283" s="213" t="s">
        <v>411</v>
      </c>
      <c r="F283" s="214" t="s">
        <v>412</v>
      </c>
      <c r="G283" s="215" t="s">
        <v>326</v>
      </c>
      <c r="H283" s="216">
        <v>210</v>
      </c>
      <c r="I283" s="217"/>
      <c r="J283" s="218">
        <f>ROUND(I283*H283,2)</f>
        <v>0</v>
      </c>
      <c r="K283" s="219"/>
      <c r="L283" s="44"/>
      <c r="M283" s="220" t="s">
        <v>1</v>
      </c>
      <c r="N283" s="221" t="s">
        <v>39</v>
      </c>
      <c r="O283" s="91"/>
      <c r="P283" s="222">
        <f>O283*H283</f>
        <v>0</v>
      </c>
      <c r="Q283" s="222">
        <v>0.029000000000000001</v>
      </c>
      <c r="R283" s="222">
        <f>Q283*H283</f>
        <v>6.0900000000000007</v>
      </c>
      <c r="S283" s="222">
        <v>0.029000000000000001</v>
      </c>
      <c r="T283" s="223">
        <f>S283*H283</f>
        <v>6.0900000000000007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4" t="s">
        <v>180</v>
      </c>
      <c r="AT283" s="224" t="s">
        <v>118</v>
      </c>
      <c r="AU283" s="224" t="s">
        <v>81</v>
      </c>
      <c r="AY283" s="17" t="s">
        <v>115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7" t="s">
        <v>79</v>
      </c>
      <c r="BK283" s="225">
        <f>ROUND(I283*H283,2)</f>
        <v>0</v>
      </c>
      <c r="BL283" s="17" t="s">
        <v>180</v>
      </c>
      <c r="BM283" s="224" t="s">
        <v>413</v>
      </c>
    </row>
    <row r="284" s="2" customFormat="1">
      <c r="A284" s="38"/>
      <c r="B284" s="39"/>
      <c r="C284" s="40"/>
      <c r="D284" s="226" t="s">
        <v>124</v>
      </c>
      <c r="E284" s="40"/>
      <c r="F284" s="227" t="s">
        <v>414</v>
      </c>
      <c r="G284" s="40"/>
      <c r="H284" s="40"/>
      <c r="I284" s="228"/>
      <c r="J284" s="40"/>
      <c r="K284" s="40"/>
      <c r="L284" s="44"/>
      <c r="M284" s="229"/>
      <c r="N284" s="230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124</v>
      </c>
      <c r="AU284" s="17" t="s">
        <v>81</v>
      </c>
    </row>
    <row r="285" s="2" customFormat="1" ht="30" customHeight="1">
      <c r="A285" s="38"/>
      <c r="B285" s="39"/>
      <c r="C285" s="212" t="s">
        <v>415</v>
      </c>
      <c r="D285" s="212" t="s">
        <v>118</v>
      </c>
      <c r="E285" s="213" t="s">
        <v>416</v>
      </c>
      <c r="F285" s="214" t="s">
        <v>417</v>
      </c>
      <c r="G285" s="215" t="s">
        <v>326</v>
      </c>
      <c r="H285" s="216">
        <v>210</v>
      </c>
      <c r="I285" s="217"/>
      <c r="J285" s="218">
        <f>ROUND(I285*H285,2)</f>
        <v>0</v>
      </c>
      <c r="K285" s="219"/>
      <c r="L285" s="44"/>
      <c r="M285" s="220" t="s">
        <v>1</v>
      </c>
      <c r="N285" s="221" t="s">
        <v>39</v>
      </c>
      <c r="O285" s="91"/>
      <c r="P285" s="222">
        <f>O285*H285</f>
        <v>0</v>
      </c>
      <c r="Q285" s="222">
        <v>0.0010499999999999999</v>
      </c>
      <c r="R285" s="222">
        <f>Q285*H285</f>
        <v>0.22049999999999997</v>
      </c>
      <c r="S285" s="222">
        <v>0</v>
      </c>
      <c r="T285" s="223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4" t="s">
        <v>180</v>
      </c>
      <c r="AT285" s="224" t="s">
        <v>118</v>
      </c>
      <c r="AU285" s="224" t="s">
        <v>81</v>
      </c>
      <c r="AY285" s="17" t="s">
        <v>115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7" t="s">
        <v>79</v>
      </c>
      <c r="BK285" s="225">
        <f>ROUND(I285*H285,2)</f>
        <v>0</v>
      </c>
      <c r="BL285" s="17" t="s">
        <v>180</v>
      </c>
      <c r="BM285" s="224" t="s">
        <v>418</v>
      </c>
    </row>
    <row r="286" s="2" customFormat="1">
      <c r="A286" s="38"/>
      <c r="B286" s="39"/>
      <c r="C286" s="40"/>
      <c r="D286" s="226" t="s">
        <v>124</v>
      </c>
      <c r="E286" s="40"/>
      <c r="F286" s="227" t="s">
        <v>419</v>
      </c>
      <c r="G286" s="40"/>
      <c r="H286" s="40"/>
      <c r="I286" s="228"/>
      <c r="J286" s="40"/>
      <c r="K286" s="40"/>
      <c r="L286" s="44"/>
      <c r="M286" s="229"/>
      <c r="N286" s="230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124</v>
      </c>
      <c r="AU286" s="17" t="s">
        <v>81</v>
      </c>
    </row>
    <row r="287" s="2" customFormat="1" ht="30" customHeight="1">
      <c r="A287" s="38"/>
      <c r="B287" s="39"/>
      <c r="C287" s="212" t="s">
        <v>420</v>
      </c>
      <c r="D287" s="212" t="s">
        <v>118</v>
      </c>
      <c r="E287" s="213" t="s">
        <v>421</v>
      </c>
      <c r="F287" s="214" t="s">
        <v>422</v>
      </c>
      <c r="G287" s="215" t="s">
        <v>326</v>
      </c>
      <c r="H287" s="216">
        <v>210</v>
      </c>
      <c r="I287" s="217"/>
      <c r="J287" s="218">
        <f>ROUND(I287*H287,2)</f>
        <v>0</v>
      </c>
      <c r="K287" s="219"/>
      <c r="L287" s="44"/>
      <c r="M287" s="220" t="s">
        <v>1</v>
      </c>
      <c r="N287" s="221" t="s">
        <v>39</v>
      </c>
      <c r="O287" s="91"/>
      <c r="P287" s="222">
        <f>O287*H287</f>
        <v>0</v>
      </c>
      <c r="Q287" s="222">
        <v>0.00027</v>
      </c>
      <c r="R287" s="222">
        <f>Q287*H287</f>
        <v>0.0567</v>
      </c>
      <c r="S287" s="222">
        <v>0</v>
      </c>
      <c r="T287" s="223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4" t="s">
        <v>180</v>
      </c>
      <c r="AT287" s="224" t="s">
        <v>118</v>
      </c>
      <c r="AU287" s="224" t="s">
        <v>81</v>
      </c>
      <c r="AY287" s="17" t="s">
        <v>115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7" t="s">
        <v>79</v>
      </c>
      <c r="BK287" s="225">
        <f>ROUND(I287*H287,2)</f>
        <v>0</v>
      </c>
      <c r="BL287" s="17" t="s">
        <v>180</v>
      </c>
      <c r="BM287" s="224" t="s">
        <v>423</v>
      </c>
    </row>
    <row r="288" s="2" customFormat="1">
      <c r="A288" s="38"/>
      <c r="B288" s="39"/>
      <c r="C288" s="40"/>
      <c r="D288" s="226" t="s">
        <v>124</v>
      </c>
      <c r="E288" s="40"/>
      <c r="F288" s="227" t="s">
        <v>424</v>
      </c>
      <c r="G288" s="40"/>
      <c r="H288" s="40"/>
      <c r="I288" s="228"/>
      <c r="J288" s="40"/>
      <c r="K288" s="40"/>
      <c r="L288" s="44"/>
      <c r="M288" s="229"/>
      <c r="N288" s="230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124</v>
      </c>
      <c r="AU288" s="17" t="s">
        <v>81</v>
      </c>
    </row>
    <row r="289" s="2" customFormat="1" ht="30" customHeight="1">
      <c r="A289" s="38"/>
      <c r="B289" s="39"/>
      <c r="C289" s="212" t="s">
        <v>425</v>
      </c>
      <c r="D289" s="212" t="s">
        <v>118</v>
      </c>
      <c r="E289" s="213" t="s">
        <v>426</v>
      </c>
      <c r="F289" s="214" t="s">
        <v>427</v>
      </c>
      <c r="G289" s="215" t="s">
        <v>326</v>
      </c>
      <c r="H289" s="216">
        <v>210</v>
      </c>
      <c r="I289" s="217"/>
      <c r="J289" s="218">
        <f>ROUND(I289*H289,2)</f>
        <v>0</v>
      </c>
      <c r="K289" s="219"/>
      <c r="L289" s="44"/>
      <c r="M289" s="276" t="s">
        <v>1</v>
      </c>
      <c r="N289" s="277" t="s">
        <v>39</v>
      </c>
      <c r="O289" s="278"/>
      <c r="P289" s="279">
        <f>O289*H289</f>
        <v>0</v>
      </c>
      <c r="Q289" s="279">
        <v>0.00027</v>
      </c>
      <c r="R289" s="279">
        <f>Q289*H289</f>
        <v>0.0567</v>
      </c>
      <c r="S289" s="279">
        <v>0</v>
      </c>
      <c r="T289" s="28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4" t="s">
        <v>180</v>
      </c>
      <c r="AT289" s="224" t="s">
        <v>118</v>
      </c>
      <c r="AU289" s="224" t="s">
        <v>81</v>
      </c>
      <c r="AY289" s="17" t="s">
        <v>115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7" t="s">
        <v>79</v>
      </c>
      <c r="BK289" s="225">
        <f>ROUND(I289*H289,2)</f>
        <v>0</v>
      </c>
      <c r="BL289" s="17" t="s">
        <v>180</v>
      </c>
      <c r="BM289" s="224" t="s">
        <v>428</v>
      </c>
    </row>
    <row r="290" s="2" customFormat="1" ht="6.96" customHeight="1">
      <c r="A290" s="38"/>
      <c r="B290" s="66"/>
      <c r="C290" s="67"/>
      <c r="D290" s="67"/>
      <c r="E290" s="67"/>
      <c r="F290" s="67"/>
      <c r="G290" s="67"/>
      <c r="H290" s="67"/>
      <c r="I290" s="67"/>
      <c r="J290" s="67"/>
      <c r="K290" s="67"/>
      <c r="L290" s="44"/>
      <c r="M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</sheetData>
  <sheetProtection sheet="1" autoFilter="0" formatColumns="0" formatRows="0" objects="1" scenarios="1" spinCount="100000" saltValue="Tw7lo1IqeC6LVtGL/NiPu8o9wIK+rTReI8KvdQX5LLvs+8toY7F33SlkXc9Cm2bMEMDGUu+nNeTb59xDeKK3/A==" hashValue="Jc5Qa7ZGvvTJDyM5jx4UGokUwJ/Fnld+CgUjpXeT+RpZU7S6SsUMcA3mK+0yBNcpvmpg6K2WzgiZQxVxJh4xaA==" algorithmName="SHA-512" password="CF5F"/>
  <autoFilter ref="C123:K289"/>
  <mergeCells count="6">
    <mergeCell ref="E7:H7"/>
    <mergeCell ref="E16:H16"/>
    <mergeCell ref="E25:H25"/>
    <mergeCell ref="E85:H85"/>
    <mergeCell ref="E116:H116"/>
    <mergeCell ref="L2:V2"/>
  </mergeCells>
  <hyperlinks>
    <hyperlink ref="F128" r:id="rId1" display="https://podminky.urs.cz/item/CS_URS_2024_01/943211111"/>
    <hyperlink ref="F132" r:id="rId2" display="https://podminky.urs.cz/item/CS_URS_2024_01/943211211"/>
    <hyperlink ref="F135" r:id="rId3" display="https://podminky.urs.cz/item/CS_URS_2024_01/943211811"/>
    <hyperlink ref="F138" r:id="rId4" display="https://podminky.urs.cz/item/CS_URS_2024_01/997013113"/>
    <hyperlink ref="F140" r:id="rId5" display="https://podminky.urs.cz/item/CS_URS_2024_01/997013501"/>
    <hyperlink ref="F142" r:id="rId6" display="https://podminky.urs.cz/item/CS_URS_2024_01/997013509"/>
    <hyperlink ref="F145" r:id="rId7" display="https://podminky.urs.cz/item/CS_URS_2024_01/997013811"/>
    <hyperlink ref="F149" r:id="rId8" display="https://podminky.urs.cz/item/CS_URS_2024_01/997013813"/>
    <hyperlink ref="F151" r:id="rId9" display="https://podminky.urs.cz/item/CS_URS_2024_01/997013841"/>
    <hyperlink ref="F156" r:id="rId10" display="https://podminky.urs.cz/item/CS_URS_2024_01/741372813"/>
    <hyperlink ref="F160" r:id="rId11" display="https://podminky.urs.cz/item/CS_URS_2024_01/741421833"/>
    <hyperlink ref="F165" r:id="rId12" display="https://podminky.urs.cz/item/CS_URS_2024_01/741810001"/>
    <hyperlink ref="F167" r:id="rId13" display="https://podminky.urs.cz/item/CS_URS_2024_01/741820001"/>
    <hyperlink ref="F169" r:id="rId14" display="https://podminky.urs.cz/item/CS_URS_2024_01/998741202"/>
    <hyperlink ref="F172" r:id="rId15" display="https://podminky.urs.cz/item/CS_URS_2024_01/762082120"/>
    <hyperlink ref="F176" r:id="rId16" display="https://podminky.urs.cz/item/CS_URS_2024_01/762083122"/>
    <hyperlink ref="F184" r:id="rId17" display="https://podminky.urs.cz/item/CS_URS_2024_01/762195000"/>
    <hyperlink ref="F186" r:id="rId18" display="https://podminky.urs.cz/item/CS_URS_2024_01/762331811"/>
    <hyperlink ref="F188" r:id="rId19" display="https://podminky.urs.cz/item/CS_URS_2024_01/762331812"/>
    <hyperlink ref="F190" r:id="rId20" display="https://podminky.urs.cz/item/CS_URS_2024_01/762332531"/>
    <hyperlink ref="F204" r:id="rId21" display="https://podminky.urs.cz/item/CS_URS_2024_01/762332532"/>
    <hyperlink ref="F212" r:id="rId22" display="https://podminky.urs.cz/item/CS_URS_2024_01/998762202"/>
    <hyperlink ref="F215" r:id="rId23" display="https://podminky.urs.cz/item/CS_URS_2024_01/764002801"/>
    <hyperlink ref="F217" r:id="rId24" display="https://podminky.urs.cz/item/CS_URS_2024_01/764002811"/>
    <hyperlink ref="F219" r:id="rId25" display="https://podminky.urs.cz/item/CS_URS_2024_01/764004861"/>
    <hyperlink ref="F221" r:id="rId26" display="https://podminky.urs.cz/item/CS_URS_2024_01/764222404"/>
    <hyperlink ref="F225" r:id="rId27" display="https://podminky.urs.cz/item/CS_URS_2024_01/764222434"/>
    <hyperlink ref="F229" r:id="rId28" display="https://podminky.urs.cz/item/CS_URS_2024_01/764528422"/>
    <hyperlink ref="F233" r:id="rId29" display="https://podminky.urs.cz/item/CS_URS_2024_01/998764202"/>
    <hyperlink ref="F236" r:id="rId30" display="https://podminky.urs.cz/item/CS_URS_2024_01/766411821"/>
    <hyperlink ref="F238" r:id="rId31" display="https://podminky.urs.cz/item/CS_URS_2024_01/766411822"/>
    <hyperlink ref="F240" r:id="rId32" display="https://podminky.urs.cz/item/CS_URS_2024_01/766412224"/>
    <hyperlink ref="F246" r:id="rId33" display="https://podminky.urs.cz/item/CS_URS_2024_01/766417211"/>
    <hyperlink ref="F252" r:id="rId34" display="https://podminky.urs.cz/item/CS_URS_2024_01/998766202"/>
    <hyperlink ref="F255" r:id="rId35" display="https://podminky.urs.cz/item/CS_URS_2024_01/767391207"/>
    <hyperlink ref="F262" r:id="rId36" display="https://podminky.urs.cz/item/CS_URS_2024_01/998767202"/>
    <hyperlink ref="F265" r:id="rId37" display="https://podminky.urs.cz/item/CS_URS_2024_01/783118101"/>
    <hyperlink ref="F271" r:id="rId38" display="https://podminky.urs.cz/item/CS_URS_2024_01/787300803"/>
    <hyperlink ref="F277" r:id="rId39" display="https://podminky.urs.cz/item/CS_URS_2024_01/789121142"/>
    <hyperlink ref="F284" r:id="rId40" display="https://podminky.urs.cz/item/CS_URS_2024_01/789221522"/>
    <hyperlink ref="F286" r:id="rId41" display="https://podminky.urs.cz/item/CS_URS_2024_01/789325211"/>
    <hyperlink ref="F288" r:id="rId42" display="https://podminky.urs.cz/item/CS_URS_2024_01/78932521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DESKTOP-178D9QK\solim</dc:creator>
  <cp:lastModifiedBy>DESKTOP-178D9QK\solim</cp:lastModifiedBy>
  <dcterms:created xsi:type="dcterms:W3CDTF">2024-09-24T05:49:00Z</dcterms:created>
  <dcterms:modified xsi:type="dcterms:W3CDTF">2024-09-24T05:49:02Z</dcterms:modified>
</cp:coreProperties>
</file>